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aaaaaaasept\"/>
    </mc:Choice>
  </mc:AlternateContent>
  <xr:revisionPtr revIDLastSave="0" documentId="8_{1D019B89-DD64-49DE-9190-C5D45FF72D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5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B16" i="2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Q4" i="2" s="1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sharedStrings.xml><?xml version="1.0" encoding="utf-8"?>
<sst xmlns="http://schemas.openxmlformats.org/spreadsheetml/2006/main" count="2696" uniqueCount="821">
  <si>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</si>
  <si>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</si>
  <si>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</si>
  <si>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</si>
  <si>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</si>
  <si>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</si>
  <si>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</si>
  <si>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</si>
  <si>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</si>
  <si>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</si>
  <si>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</si>
  <si>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</si>
  <si>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</si>
  <si>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</si>
  <si>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</si>
  <si>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</si>
  <si>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</si>
  <si>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</si>
  <si>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</si>
  <si>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</si>
  <si>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</si>
  <si>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</si>
  <si>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</si>
  <si>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</si>
  <si>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</si>
  <si>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</si>
  <si>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</si>
  <si>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</si>
  <si>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</si>
  <si>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</si>
  <si>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</si>
  <si>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</si>
  <si>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</si>
  <si>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</si>
  <si>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</si>
  <si>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</si>
  <si>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</si>
  <si>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</si>
  <si>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</si>
  <si>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</si>
  <si>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</si>
  <si>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</si>
  <si>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</si>
  <si>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</si>
  <si>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</si>
  <si>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</si>
  <si>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</si>
  <si>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</si>
  <si>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</si>
  <si>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</si>
  <si>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</si>
  <si>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</si>
  <si>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</si>
  <si>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</si>
  <si>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</si>
  <si>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</si>
  <si>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</si>
  <si>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</si>
  <si>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</si>
  <si>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</si>
  <si>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</si>
  <si>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</si>
  <si>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</si>
  <si>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</si>
  <si>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</si>
  <si>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</si>
  <si>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</si>
  <si>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</si>
  <si>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</si>
  <si>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</si>
  <si>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</si>
  <si>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</si>
  <si>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</si>
  <si>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</si>
  <si>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</si>
  <si>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</si>
  <si>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</si>
  <si>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</si>
  <si>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</si>
  <si>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</si>
  <si>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</si>
  <si>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</si>
  <si>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</si>
  <si>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</si>
  <si>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</si>
  <si>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</si>
  <si>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</si>
  <si>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</si>
  <si>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</si>
  <si>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</si>
  <si>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</si>
  <si>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</si>
  <si>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</si>
  <si>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</si>
  <si>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</si>
  <si>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</si>
  <si>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</si>
  <si>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</si>
  <si>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</si>
  <si>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</si>
  <si>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</si>
  <si>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</si>
  <si>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</si>
  <si>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</si>
  <si>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</si>
  <si>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</si>
  <si>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</si>
  <si>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</si>
  <si>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</si>
  <si>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</si>
  <si>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</si>
  <si>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</si>
  <si>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</si>
  <si>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</si>
  <si>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</si>
  <si>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</si>
  <si>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</si>
  <si>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</si>
  <si>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</si>
  <si>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</si>
  <si>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</si>
  <si>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</si>
  <si>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</si>
  <si>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</si>
  <si>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</si>
  <si>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</si>
  <si>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</si>
  <si>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</si>
  <si>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</si>
  <si>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</si>
  <si>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</si>
  <si>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</si>
  <si>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</si>
  <si>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</si>
  <si>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</si>
  <si>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</si>
  <si>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</si>
  <si>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</si>
  <si>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</si>
  <si>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</si>
  <si>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</si>
  <si>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</si>
  <si>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</si>
  <si>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</si>
  <si>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</si>
  <si>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</si>
  <si>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</si>
  <si>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</si>
  <si>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</si>
  <si>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</si>
  <si>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</si>
  <si>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</si>
  <si>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</si>
  <si>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</si>
  <si>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</si>
  <si>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</si>
  <si>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</si>
  <si>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</si>
  <si>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</si>
  <si>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</si>
  <si>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</si>
  <si>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</si>
  <si>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</si>
  <si>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</si>
  <si>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</si>
  <si>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</si>
  <si>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</si>
  <si>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</si>
  <si>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</si>
  <si>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</si>
  <si>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</si>
  <si>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</si>
  <si>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</si>
  <si>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</si>
  <si>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</si>
  <si>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</si>
  <si>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</si>
  <si>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</si>
  <si>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</si>
  <si>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</si>
  <si>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</si>
  <si>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</si>
  <si>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</si>
  <si>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</si>
  <si>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</si>
  <si>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</si>
  <si>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</si>
  <si>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</si>
  <si>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</si>
  <si>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</si>
  <si>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</si>
  <si>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</si>
  <si>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</si>
  <si>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</si>
  <si>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</si>
  <si>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</si>
  <si>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</si>
  <si>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</si>
  <si>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</si>
  <si>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</si>
  <si>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</si>
  <si>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</si>
  <si>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</si>
  <si>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</si>
  <si>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</si>
  <si>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</si>
  <si>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</si>
  <si>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</si>
  <si>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</si>
  <si>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</si>
  <si>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</si>
  <si>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</si>
  <si>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</si>
  <si>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</si>
  <si>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</si>
  <si>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</si>
  <si>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</si>
  <si>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</si>
  <si>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</si>
  <si>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</si>
  <si>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</si>
  <si>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</si>
  <si>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</si>
  <si>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</si>
  <si>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</si>
  <si>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</si>
  <si>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</si>
  <si>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</si>
  <si>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</si>
  <si>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</si>
  <si>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</si>
  <si>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</si>
  <si>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</si>
  <si>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</si>
  <si>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</si>
  <si>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</si>
  <si>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</si>
  <si>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</si>
  <si>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</si>
  <si>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</si>
  <si>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</si>
  <si>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</si>
  <si>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</si>
  <si>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</si>
  <si>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</si>
  <si>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</si>
  <si>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</si>
  <si>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</si>
  <si>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</si>
  <si>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</si>
  <si>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</si>
  <si>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</si>
  <si>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</si>
  <si>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</si>
  <si>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</si>
  <si>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</si>
  <si>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</si>
  <si>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</si>
  <si>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</si>
  <si>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</si>
  <si>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</si>
  <si>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</si>
  <si>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</si>
  <si>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</si>
  <si>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</si>
  <si>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</si>
  <si>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</si>
  <si>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</si>
  <si>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</si>
  <si>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</si>
  <si>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</si>
  <si>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</si>
  <si>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</si>
  <si>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</si>
  <si>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</si>
  <si>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</si>
  <si>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</si>
  <si>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</si>
  <si>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</si>
  <si>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</si>
  <si>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</si>
  <si>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</si>
  <si>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</si>
  <si>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</si>
  <si>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</si>
  <si>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</si>
  <si>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</si>
  <si>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</si>
  <si>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</si>
  <si>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</si>
  <si>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</si>
  <si>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</si>
  <si>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</si>
  <si>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</si>
  <si>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</si>
  <si>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</si>
  <si>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</si>
  <si>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</si>
  <si>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</si>
  <si>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</si>
  <si>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</si>
  <si>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</si>
  <si>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</si>
  <si>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</si>
  <si>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</si>
  <si>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</si>
  <si>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</si>
  <si>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</si>
  <si>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</si>
  <si>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</si>
  <si>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</si>
  <si>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</si>
  <si>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</si>
  <si>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</si>
  <si>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</si>
  <si>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</si>
  <si>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</si>
  <si>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</si>
  <si>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</si>
  <si>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</si>
  <si>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</si>
  <si>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</si>
  <si>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</si>
  <si>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</si>
  <si>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</si>
  <si>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</si>
  <si>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</si>
  <si>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</si>
  <si>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</si>
  <si>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</si>
  <si>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</si>
  <si>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</si>
  <si>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</si>
  <si>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</si>
  <si>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</si>
  <si>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</si>
  <si>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</si>
  <si>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</si>
  <si>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</si>
  <si>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</si>
  <si>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</si>
  <si>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</si>
  <si>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</si>
  <si>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</si>
  <si>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</si>
  <si>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</si>
  <si>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</si>
  <si>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</si>
  <si>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</si>
  <si>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</si>
  <si>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</si>
  <si>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</si>
  <si>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</si>
  <si>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</si>
  <si>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</si>
  <si>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</si>
  <si>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</si>
  <si>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</si>
  <si>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</si>
  <si>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</si>
  <si>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</si>
  <si>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</si>
  <si>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</si>
  <si>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</si>
  <si>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</si>
  <si>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</si>
  <si>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</si>
  <si>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</si>
  <si>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</si>
  <si>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</si>
  <si>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</si>
  <si>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</si>
  <si>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</si>
  <si>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</si>
  <si>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</si>
  <si>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</si>
  <si>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</si>
  <si>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</si>
  <si>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</si>
  <si>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</si>
  <si>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</si>
  <si>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</si>
  <si>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</si>
  <si>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</si>
  <si>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</si>
  <si>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</si>
  <si>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</si>
  <si>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</si>
  <si>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</si>
  <si>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</si>
  <si>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</si>
  <si>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</si>
  <si>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</si>
  <si>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</si>
  <si>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</si>
  <si>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</si>
  <si>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</si>
  <si>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</si>
  <si>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</si>
  <si>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</si>
  <si>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</si>
  <si>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</si>
  <si>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</si>
  <si>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</si>
  <si>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</si>
  <si>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</si>
  <si>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</si>
  <si>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</si>
  <si>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</si>
  <si>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</si>
  <si>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</si>
  <si>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</si>
  <si>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</si>
  <si>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</si>
  <si>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</si>
  <si>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</si>
  <si>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</si>
  <si>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</si>
  <si>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</si>
  <si>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</si>
  <si>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</si>
  <si>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</si>
  <si>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</si>
  <si>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</si>
  <si>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</si>
  <si>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</si>
  <si>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</si>
  <si>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</si>
  <si>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</si>
  <si>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</si>
  <si>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</si>
  <si>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</si>
  <si>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</si>
  <si>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</si>
  <si>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</si>
  <si>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</si>
  <si>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</si>
  <si>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</si>
  <si>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</si>
  <si>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</si>
  <si>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</si>
  <si>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</si>
  <si>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</si>
  <si>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</si>
  <si>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</si>
  <si>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</si>
  <si>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</si>
  <si>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</si>
  <si>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</si>
  <si>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</si>
  <si>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</si>
  <si>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</si>
  <si>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</si>
  <si>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</si>
  <si>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</si>
  <si>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</si>
  <si>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</si>
  <si>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</si>
  <si>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</si>
  <si>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</si>
  <si>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</si>
  <si>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</si>
  <si>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</si>
  <si>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</si>
  <si>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</si>
  <si>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</si>
  <si>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</si>
  <si>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</si>
  <si>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</si>
  <si>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</si>
  <si>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</si>
  <si>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</si>
  <si>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</si>
  <si>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</si>
  <si>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</si>
  <si>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</si>
  <si>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</si>
  <si>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</si>
  <si>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</si>
  <si>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</si>
  <si>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</si>
  <si>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</si>
  <si>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</si>
  <si>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</si>
  <si>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</si>
  <si>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</si>
  <si>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</si>
  <si>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</si>
  <si>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</si>
  <si>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</si>
  <si>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</si>
  <si>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</si>
  <si>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</si>
  <si>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</si>
  <si>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</si>
  <si>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</si>
  <si>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</si>
  <si>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</si>
  <si>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</si>
  <si>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</si>
  <si>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</si>
  <si>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</si>
  <si>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</si>
  <si>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</si>
  <si>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</si>
  <si>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</si>
  <si>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</si>
  <si>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</si>
  <si>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</si>
  <si>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</si>
  <si>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</si>
  <si>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</si>
  <si>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</si>
  <si>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</si>
  <si>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</si>
  <si>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</si>
  <si>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</si>
  <si>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</si>
  <si>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</si>
  <si>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</si>
  <si>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</si>
  <si>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</si>
  <si>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</si>
  <si>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</si>
  <si>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</si>
  <si>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</si>
  <si>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</si>
  <si>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</si>
  <si>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</si>
  <si>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</si>
  <si>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</si>
  <si>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</si>
  <si>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</si>
  <si>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</si>
  <si>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</si>
  <si>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</si>
  <si>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</si>
  <si>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</si>
  <si>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</si>
  <si>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</si>
  <si>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</si>
  <si>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</si>
  <si>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</si>
  <si>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</si>
  <si>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</si>
  <si>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</si>
  <si>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</si>
  <si>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</si>
  <si>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</si>
  <si>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</si>
  <si>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</si>
  <si>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</si>
  <si>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</si>
  <si>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</si>
  <si>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</si>
  <si>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</si>
  <si>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</si>
  <si>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</si>
  <si>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</si>
  <si>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</si>
  <si>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</si>
  <si>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</si>
  <si>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</si>
  <si>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</si>
  <si>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</si>
  <si>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</si>
  <si>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</si>
  <si>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</si>
  <si>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</si>
  <si>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</si>
  <si>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</si>
  <si>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</si>
  <si>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</si>
  <si>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</si>
  <si>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</si>
  <si>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</si>
  <si>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</si>
  <si>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</si>
  <si>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</si>
  <si>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</si>
  <si>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</si>
  <si>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</si>
  <si>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</si>
  <si>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</si>
  <si>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</si>
  <si>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</si>
  <si>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</si>
  <si>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</si>
  <si>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</si>
  <si>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</si>
  <si>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</si>
  <si>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</si>
  <si>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</si>
  <si>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</si>
  <si>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</si>
  <si>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</si>
  <si>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</si>
  <si>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</si>
  <si>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</si>
  <si>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</si>
  <si>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</si>
  <si>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</si>
  <si>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</si>
  <si>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</si>
  <si>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</si>
  <si>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</si>
  <si>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</si>
  <si>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</si>
  <si>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</si>
  <si>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</si>
  <si>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</si>
  <si>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</si>
  <si>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</si>
  <si>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</si>
  <si>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</si>
  <si>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</si>
  <si>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</si>
  <si>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</si>
  <si>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</si>
  <si>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</si>
  <si>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</si>
  <si>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</si>
  <si>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</si>
  <si>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</si>
  <si>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</si>
  <si>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</si>
  <si>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</si>
  <si>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</si>
  <si>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</si>
  <si>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</si>
  <si>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</si>
  <si>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</si>
  <si>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</si>
  <si>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</si>
  <si>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</si>
  <si>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</si>
  <si>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</si>
  <si>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</si>
  <si>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</si>
  <si>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</si>
  <si>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</si>
  <si>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</si>
  <si>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</si>
  <si>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</si>
  <si>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</si>
  <si>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</si>
  <si>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</si>
  <si>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</si>
  <si>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</si>
  <si>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</si>
  <si>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</si>
  <si>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</si>
  <si>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</si>
  <si>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</si>
  <si>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</si>
  <si>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</si>
  <si>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</si>
  <si>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</si>
  <si>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</si>
  <si>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</si>
  <si>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</si>
  <si>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</si>
  <si>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</si>
  <si>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</si>
  <si>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</si>
  <si>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</si>
  <si>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</si>
  <si>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</si>
  <si>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</si>
  <si>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</si>
  <si>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</si>
  <si>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</si>
  <si>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</si>
  <si>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</si>
  <si>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</si>
  <si>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</si>
  <si>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</si>
  <si>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</si>
  <si>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</si>
  <si>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</si>
  <si>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</si>
  <si>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</si>
  <si>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</si>
  <si>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</si>
  <si>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</si>
  <si>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</si>
  <si>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</si>
  <si>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</si>
  <si>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</si>
  <si>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</si>
  <si>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</si>
  <si>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</si>
  <si>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</si>
  <si>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</si>
  <si>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</si>
  <si>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</si>
  <si>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</si>
  <si>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</si>
  <si>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</si>
  <si>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</si>
  <si>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</si>
  <si>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</si>
  <si>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</si>
  <si>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</si>
  <si>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</si>
  <si>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</si>
  <si>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</si>
  <si>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</si>
  <si>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</si>
  <si>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</si>
  <si>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</si>
  <si>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</si>
  <si>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</si>
  <si>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</si>
  <si>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</si>
  <si>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</si>
  <si>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</si>
  <si>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</si>
  <si>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</si>
  <si>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</si>
  <si>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</si>
  <si>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</si>
  <si>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</si>
  <si>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</si>
  <si>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</si>
  <si>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</si>
  <si>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</si>
  <si>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</si>
  <si>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</si>
  <si>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</si>
  <si>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</si>
  <si>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</si>
  <si>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</si>
  <si>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</si>
  <si>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</si>
  <si>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</si>
  <si>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</si>
  <si>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</si>
  <si>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</si>
  <si>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</si>
  <si>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</si>
  <si>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</si>
  <si>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</si>
  <si>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</si>
  <si>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</si>
  <si>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</si>
  <si>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</si>
  <si>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</si>
  <si>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</si>
  <si>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</si>
  <si>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>ACAG</t>
  </si>
  <si>
    <t>AD</t>
  </si>
  <si>
    <t>ADMHE</t>
  </si>
  <si>
    <t>ΑΔΜΗΕ</t>
  </si>
  <si>
    <t>ALPHA</t>
  </si>
  <si>
    <t>ASI</t>
  </si>
  <si>
    <t>ASIP</t>
  </si>
  <si>
    <t>ATHEX_ESG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</si>
  <si>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</si>
  <si>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</si>
  <si>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</si>
  <si>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</si>
  <si>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</si>
  <si>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</si>
  <si>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</si>
  <si>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</si>
  <si>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</si>
  <si>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</si>
  <si>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</si>
  <si>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MPLEKEDROS</t>
  </si>
  <si>
    <t>ΜΠΛΕΚΕΔΡΟΣ</t>
  </si>
  <si>
    <t>OPTIMA</t>
  </si>
  <si>
    <t>PREMIA</t>
  </si>
  <si>
    <t>PRONTEA</t>
  </si>
  <si>
    <t>SANMEZZ</t>
  </si>
  <si>
    <t>ΜΑΣΤΙΧΑ</t>
  </si>
  <si>
    <t>ΝΤΟΤΣΟΦΤ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</si>
  <si>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</si>
  <si>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</si>
  <si>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</si>
  <si>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</si>
  <si>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</si>
  <si>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</si>
  <si>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</si>
  <si>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</si>
  <si>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</si>
  <si>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</si>
  <si>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</si>
  <si>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</si>
  <si>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</si>
  <si>
    <t>AEM</t>
  </si>
  <si>
    <t>BOCHGR</t>
  </si>
  <si>
    <t>DAA</t>
  </si>
  <si>
    <t>ΔΑΑ</t>
  </si>
  <si>
    <t>ELXA</t>
  </si>
  <si>
    <t>FAIS</t>
  </si>
  <si>
    <t>ΦΑΙΣ</t>
  </si>
  <si>
    <t>FTSE_BM</t>
  </si>
  <si>
    <t>FTSE_CD</t>
  </si>
  <si>
    <t>FTSE_CS</t>
  </si>
  <si>
    <t>FTSE_EU</t>
  </si>
  <si>
    <t>FTSE_FS</t>
  </si>
  <si>
    <t>FTSE_IN</t>
  </si>
  <si>
    <t>FTSE_RE</t>
  </si>
  <si>
    <t>FTSE_TT</t>
  </si>
  <si>
    <t>FTSEDTR</t>
  </si>
  <si>
    <t>FTSETR</t>
  </si>
  <si>
    <t>MASTIXA</t>
  </si>
  <si>
    <t>MXGRR</t>
  </si>
  <si>
    <t>NOVAL</t>
  </si>
  <si>
    <t>NTOTSOFT</t>
  </si>
  <si>
    <t>ORLINA</t>
  </si>
  <si>
    <t>ΟΡΙΛΙΝΑ</t>
  </si>
  <si>
    <t>QLCO</t>
  </si>
  <si>
    <t>SOFTWEB</t>
  </si>
  <si>
    <t>TR_FTSEM</t>
  </si>
  <si>
    <t>TRESTATES</t>
  </si>
  <si>
    <t>ΤΡΕΣΤΑΤΕΣ</t>
  </si>
  <si>
    <t>ΔΟΜ</t>
  </si>
  <si>
    <t>X</t>
  </si>
  <si>
    <t xml:space="preserve">Σημείωση: Το υποθετικό χαρτοφυλάκιο είναι επιλογές για το 2025 και δείχνει την αποδοση απο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</si>
</sst>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2025'!$L$3,'ΕΠΙΛΟΓΕΣ 2025'!$N$3)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2025'!$L$4,'ΕΠΙΛΟΓΕΣ 2025'!$N$4)</c:f>
              <c:numCache>
                <c:formatCode>0.00%</c:formatCode>
                <c:ptCount val="2"/>
                <c:pt idx="0">
                  <c:v>0.43105344696323711</c:v>
                </c:pt>
                <c:pt idx="1">
                  <c:v>0.37560806167370908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1400.4347203056134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8.75</c:v>
                </c:pt>
                <c:pt idx="2">
                  <c:v>1.05</c:v>
                </c:pt>
                <c:pt idx="3">
                  <c:v>2.42</c:v>
                </c:pt>
                <c:pt idx="4">
                  <c:v>0.54</c:v>
                </c:pt>
                <c:pt idx="5">
                  <c:v>4.5999999999999999E-2</c:v>
                </c:pt>
                <c:pt idx="6">
                  <c:v>5.25</c:v>
                </c:pt>
                <c:pt idx="7">
                  <c:v>0</c:v>
                </c:pt>
                <c:pt idx="8">
                  <c:v>28.545000000000002</c:v>
                </c:pt>
                <c:pt idx="9">
                  <c:v>3.41</c:v>
                </c:pt>
                <c:pt idx="10">
                  <c:v>3.5000000000000003E-2</c:v>
                </c:pt>
                <c:pt idx="11">
                  <c:v>5.8</c:v>
                </c:pt>
                <c:pt idx="12">
                  <c:v>1.4E-2</c:v>
                </c:pt>
                <c:pt idx="13">
                  <c:v>0.41</c:v>
                </c:pt>
                <c:pt idx="14">
                  <c:v>1.1000000000000001</c:v>
                </c:pt>
                <c:pt idx="15">
                  <c:v>7.79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1.62</c:v>
                </c:pt>
                <c:pt idx="19">
                  <c:v>0.18</c:v>
                </c:pt>
                <c:pt idx="20">
                  <c:v>5.58</c:v>
                </c:pt>
                <c:pt idx="21">
                  <c:v>3.387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0.76</c:v>
                </c:pt>
                <c:pt idx="25">
                  <c:v>7.24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14.34</c:v>
                </c:pt>
                <c:pt idx="31">
                  <c:v>5.8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4.03</c:v>
                </c:pt>
                <c:pt idx="35">
                  <c:v>7.54</c:v>
                </c:pt>
                <c:pt idx="36">
                  <c:v>5.21</c:v>
                </c:pt>
                <c:pt idx="37">
                  <c:v>0.155</c:v>
                </c:pt>
                <c:pt idx="38">
                  <c:v>1.17</c:v>
                </c:pt>
                <c:pt idx="39">
                  <c:v>0.12</c:v>
                </c:pt>
                <c:pt idx="40">
                  <c:v>2376.5300000000002</c:v>
                </c:pt>
                <c:pt idx="41">
                  <c:v>0.76900000000000002</c:v>
                </c:pt>
                <c:pt idx="42">
                  <c:v>0</c:v>
                </c:pt>
                <c:pt idx="43">
                  <c:v>8.82</c:v>
                </c:pt>
                <c:pt idx="44">
                  <c:v>1.5680000000000001</c:v>
                </c:pt>
                <c:pt idx="45">
                  <c:v>1.2E-2</c:v>
                </c:pt>
                <c:pt idx="46">
                  <c:v>2.17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0.11</c:v>
                </c:pt>
                <c:pt idx="50">
                  <c:v>0.24</c:v>
                </c:pt>
                <c:pt idx="51">
                  <c:v>0.06</c:v>
                </c:pt>
                <c:pt idx="52">
                  <c:v>5.0999999999999996</c:v>
                </c:pt>
                <c:pt idx="53">
                  <c:v>6.52</c:v>
                </c:pt>
                <c:pt idx="54">
                  <c:v>1.9950000000000001</c:v>
                </c:pt>
                <c:pt idx="55">
                  <c:v>2.86</c:v>
                </c:pt>
                <c:pt idx="56">
                  <c:v>0.20599999999999999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7.7</c:v>
                </c:pt>
                <c:pt idx="60">
                  <c:v>2.4</c:v>
                </c:pt>
                <c:pt idx="61">
                  <c:v>1.3</c:v>
                </c:pt>
                <c:pt idx="62">
                  <c:v>3.4950000000000001</c:v>
                </c:pt>
                <c:pt idx="63">
                  <c:v>10.9</c:v>
                </c:pt>
                <c:pt idx="64">
                  <c:v>6.7</c:v>
                </c:pt>
                <c:pt idx="65">
                  <c:v>10.62</c:v>
                </c:pt>
                <c:pt idx="66">
                  <c:v>5.6</c:v>
                </c:pt>
                <c:pt idx="67">
                  <c:v>5.24</c:v>
                </c:pt>
                <c:pt idx="68">
                  <c:v>8.0500000000000007</c:v>
                </c:pt>
                <c:pt idx="69">
                  <c:v>2957.99</c:v>
                </c:pt>
                <c:pt idx="70">
                  <c:v>18157.660199999998</c:v>
                </c:pt>
                <c:pt idx="71">
                  <c:v>0</c:v>
                </c:pt>
                <c:pt idx="72">
                  <c:v>14.28</c:v>
                </c:pt>
                <c:pt idx="73">
                  <c:v>9.82</c:v>
                </c:pt>
                <c:pt idx="74">
                  <c:v>13084.1523</c:v>
                </c:pt>
                <c:pt idx="75">
                  <c:v>0.05</c:v>
                </c:pt>
                <c:pt idx="76">
                  <c:v>0</c:v>
                </c:pt>
                <c:pt idx="77">
                  <c:v>0.64</c:v>
                </c:pt>
                <c:pt idx="78">
                  <c:v>2.34</c:v>
                </c:pt>
                <c:pt idx="79">
                  <c:v>0.25</c:v>
                </c:pt>
                <c:pt idx="80">
                  <c:v>7949.2798000000003</c:v>
                </c:pt>
                <c:pt idx="81">
                  <c:v>0.44800000000000001</c:v>
                </c:pt>
                <c:pt idx="82">
                  <c:v>1.5</c:v>
                </c:pt>
                <c:pt idx="83">
                  <c:v>50.78</c:v>
                </c:pt>
                <c:pt idx="84">
                  <c:v>22.36</c:v>
                </c:pt>
                <c:pt idx="85">
                  <c:v>6.82</c:v>
                </c:pt>
                <c:pt idx="86">
                  <c:v>2.68</c:v>
                </c:pt>
                <c:pt idx="87">
                  <c:v>7.4999999999999997E-2</c:v>
                </c:pt>
                <c:pt idx="88">
                  <c:v>5.27</c:v>
                </c:pt>
                <c:pt idx="89">
                  <c:v>0.15</c:v>
                </c:pt>
                <c:pt idx="90">
                  <c:v>0</c:v>
                </c:pt>
                <c:pt idx="91">
                  <c:v>43.02</c:v>
                </c:pt>
                <c:pt idx="92">
                  <c:v>20.3</c:v>
                </c:pt>
                <c:pt idx="93">
                  <c:v>0.62</c:v>
                </c:pt>
                <c:pt idx="94">
                  <c:v>2.5</c:v>
                </c:pt>
                <c:pt idx="95">
                  <c:v>0</c:v>
                </c:pt>
                <c:pt idx="96">
                  <c:v>0</c:v>
                </c:pt>
                <c:pt idx="97">
                  <c:v>5.4</c:v>
                </c:pt>
                <c:pt idx="98">
                  <c:v>2.6</c:v>
                </c:pt>
                <c:pt idx="99">
                  <c:v>0</c:v>
                </c:pt>
                <c:pt idx="100">
                  <c:v>0.56000000000000005</c:v>
                </c:pt>
                <c:pt idx="101">
                  <c:v>2.5299999999999998</c:v>
                </c:pt>
                <c:pt idx="102">
                  <c:v>7.0000000000000007E-2</c:v>
                </c:pt>
                <c:pt idx="103">
                  <c:v>1.17</c:v>
                </c:pt>
                <c:pt idx="104">
                  <c:v>15.3</c:v>
                </c:pt>
                <c:pt idx="105">
                  <c:v>1.3959999999999999</c:v>
                </c:pt>
                <c:pt idx="106">
                  <c:v>0</c:v>
                </c:pt>
                <c:pt idx="107">
                  <c:v>8.59</c:v>
                </c:pt>
                <c:pt idx="108">
                  <c:v>2.5499999999999998</c:v>
                </c:pt>
                <c:pt idx="109">
                  <c:v>2.16</c:v>
                </c:pt>
                <c:pt idx="110">
                  <c:v>2.2200000000000002</c:v>
                </c:pt>
                <c:pt idx="111">
                  <c:v>2.72</c:v>
                </c:pt>
                <c:pt idx="112">
                  <c:v>0.11700000000000001</c:v>
                </c:pt>
                <c:pt idx="113">
                  <c:v>0</c:v>
                </c:pt>
                <c:pt idx="114">
                  <c:v>0</c:v>
                </c:pt>
                <c:pt idx="115">
                  <c:v>1.38</c:v>
                </c:pt>
                <c:pt idx="116">
                  <c:v>0.05</c:v>
                </c:pt>
                <c:pt idx="117">
                  <c:v>8</c:v>
                </c:pt>
                <c:pt idx="118">
                  <c:v>0.13200000000000001</c:v>
                </c:pt>
                <c:pt idx="119">
                  <c:v>12</c:v>
                </c:pt>
                <c:pt idx="120">
                  <c:v>1.306</c:v>
                </c:pt>
                <c:pt idx="121">
                  <c:v>11.83</c:v>
                </c:pt>
                <c:pt idx="122">
                  <c:v>0</c:v>
                </c:pt>
                <c:pt idx="123">
                  <c:v>5.0000000000000001E-3</c:v>
                </c:pt>
                <c:pt idx="124">
                  <c:v>3.14</c:v>
                </c:pt>
                <c:pt idx="125">
                  <c:v>2.15</c:v>
                </c:pt>
                <c:pt idx="126">
                  <c:v>5</c:v>
                </c:pt>
                <c:pt idx="127">
                  <c:v>6.98</c:v>
                </c:pt>
                <c:pt idx="128">
                  <c:v>4.1399999999999997</c:v>
                </c:pt>
                <c:pt idx="129">
                  <c:v>7.0000000000000001E-3</c:v>
                </c:pt>
                <c:pt idx="130">
                  <c:v>7.25</c:v>
                </c:pt>
                <c:pt idx="131">
                  <c:v>3.8</c:v>
                </c:pt>
                <c:pt idx="132">
                  <c:v>9.2899999999999991</c:v>
                </c:pt>
                <c:pt idx="133">
                  <c:v>0.16</c:v>
                </c:pt>
                <c:pt idx="134">
                  <c:v>0</c:v>
                </c:pt>
                <c:pt idx="135">
                  <c:v>3.2749999999999999</c:v>
                </c:pt>
                <c:pt idx="136">
                  <c:v>6.6600000000000006E-2</c:v>
                </c:pt>
                <c:pt idx="137">
                  <c:v>0.35899999999999999</c:v>
                </c:pt>
                <c:pt idx="138">
                  <c:v>0</c:v>
                </c:pt>
                <c:pt idx="139">
                  <c:v>8</c:v>
                </c:pt>
                <c:pt idx="140">
                  <c:v>0.40200000000000002</c:v>
                </c:pt>
                <c:pt idx="141">
                  <c:v>0.82599999999999996</c:v>
                </c:pt>
                <c:pt idx="142">
                  <c:v>0.53800000000000003</c:v>
                </c:pt>
                <c:pt idx="143">
                  <c:v>4.9400000000000004</c:v>
                </c:pt>
                <c:pt idx="144">
                  <c:v>5076.7700000000004</c:v>
                </c:pt>
                <c:pt idx="145">
                  <c:v>6459.1698999999999</c:v>
                </c:pt>
                <c:pt idx="146">
                  <c:v>6150.6000999999997</c:v>
                </c:pt>
                <c:pt idx="147">
                  <c:v>8822.0097999999998</c:v>
                </c:pt>
                <c:pt idx="148">
                  <c:v>6724.6099000000004</c:v>
                </c:pt>
                <c:pt idx="149">
                  <c:v>10082.7803</c:v>
                </c:pt>
                <c:pt idx="150">
                  <c:v>8289.2998000000007</c:v>
                </c:pt>
                <c:pt idx="151">
                  <c:v>5533.1099000000004</c:v>
                </c:pt>
                <c:pt idx="152">
                  <c:v>6483.6298999999999</c:v>
                </c:pt>
                <c:pt idx="153">
                  <c:v>1200.5699</c:v>
                </c:pt>
                <c:pt idx="154">
                  <c:v>859.04</c:v>
                </c:pt>
                <c:pt idx="155">
                  <c:v>5090.3599000000004</c:v>
                </c:pt>
                <c:pt idx="156">
                  <c:v>6840.1298999999999</c:v>
                </c:pt>
                <c:pt idx="157">
                  <c:v>2046.3</c:v>
                </c:pt>
                <c:pt idx="158">
                  <c:v>3865.97</c:v>
                </c:pt>
                <c:pt idx="159">
                  <c:v>0</c:v>
                </c:pt>
                <c:pt idx="160">
                  <c:v>2973.28</c:v>
                </c:pt>
                <c:pt idx="161">
                  <c:v>5527.77</c:v>
                </c:pt>
                <c:pt idx="162">
                  <c:v>740.59</c:v>
                </c:pt>
                <c:pt idx="163">
                  <c:v>151.12</c:v>
                </c:pt>
                <c:pt idx="164">
                  <c:v>9422.5800999999992</c:v>
                </c:pt>
                <c:pt idx="165">
                  <c:v>0.7</c:v>
                </c:pt>
                <c:pt idx="166">
                  <c:v>2021.6899000000001</c:v>
                </c:pt>
                <c:pt idx="167">
                  <c:v>2.0099999999999998</c:v>
                </c:pt>
                <c:pt idx="168">
                  <c:v>1.9E-2</c:v>
                </c:pt>
                <c:pt idx="169">
                  <c:v>22.4</c:v>
                </c:pt>
                <c:pt idx="170">
                  <c:v>0.50800000000000001</c:v>
                </c:pt>
                <c:pt idx="171">
                  <c:v>0</c:v>
                </c:pt>
                <c:pt idx="172">
                  <c:v>0</c:v>
                </c:pt>
                <c:pt idx="173">
                  <c:v>2687.79</c:v>
                </c:pt>
                <c:pt idx="174">
                  <c:v>0.48</c:v>
                </c:pt>
                <c:pt idx="175">
                  <c:v>0</c:v>
                </c:pt>
                <c:pt idx="176">
                  <c:v>0</c:v>
                </c:pt>
                <c:pt idx="177">
                  <c:v>1.2</c:v>
                </c:pt>
                <c:pt idx="178">
                  <c:v>2.2599999999999998</c:v>
                </c:pt>
                <c:pt idx="179">
                  <c:v>0</c:v>
                </c:pt>
                <c:pt idx="180">
                  <c:v>0.51</c:v>
                </c:pt>
                <c:pt idx="181">
                  <c:v>3.32</c:v>
                </c:pt>
                <c:pt idx="182">
                  <c:v>2.5999999999999999E-2</c:v>
                </c:pt>
                <c:pt idx="183">
                  <c:v>0</c:v>
                </c:pt>
                <c:pt idx="184">
                  <c:v>4.9800000000000004</c:v>
                </c:pt>
                <c:pt idx="185">
                  <c:v>1.2</c:v>
                </c:pt>
                <c:pt idx="186">
                  <c:v>5.97</c:v>
                </c:pt>
                <c:pt idx="187">
                  <c:v>0</c:v>
                </c:pt>
                <c:pt idx="188">
                  <c:v>2.54</c:v>
                </c:pt>
                <c:pt idx="189">
                  <c:v>1.53</c:v>
                </c:pt>
                <c:pt idx="190">
                  <c:v>3.59</c:v>
                </c:pt>
                <c:pt idx="191">
                  <c:v>10.02</c:v>
                </c:pt>
                <c:pt idx="192">
                  <c:v>0</c:v>
                </c:pt>
                <c:pt idx="193">
                  <c:v>4.8</c:v>
                </c:pt>
                <c:pt idx="194">
                  <c:v>0.45050000000000001</c:v>
                </c:pt>
                <c:pt idx="195">
                  <c:v>2.7</c:v>
                </c:pt>
                <c:pt idx="196">
                  <c:v>3</c:v>
                </c:pt>
                <c:pt idx="197">
                  <c:v>0.14000000000000001</c:v>
                </c:pt>
                <c:pt idx="198">
                  <c:v>348</c:v>
                </c:pt>
                <c:pt idx="199">
                  <c:v>5.6</c:v>
                </c:pt>
                <c:pt idx="200">
                  <c:v>0</c:v>
                </c:pt>
                <c:pt idx="201">
                  <c:v>2.12</c:v>
                </c:pt>
                <c:pt idx="202">
                  <c:v>1.93</c:v>
                </c:pt>
                <c:pt idx="203">
                  <c:v>8.7999999999999995E-2</c:v>
                </c:pt>
                <c:pt idx="204">
                  <c:v>2.02</c:v>
                </c:pt>
                <c:pt idx="205">
                  <c:v>0</c:v>
                </c:pt>
                <c:pt idx="206">
                  <c:v>0</c:v>
                </c:pt>
                <c:pt idx="207">
                  <c:v>2</c:v>
                </c:pt>
                <c:pt idx="208">
                  <c:v>6.0000000000000001E-3</c:v>
                </c:pt>
                <c:pt idx="209">
                  <c:v>0.51600000000000001</c:v>
                </c:pt>
                <c:pt idx="210">
                  <c:v>4.28</c:v>
                </c:pt>
                <c:pt idx="211">
                  <c:v>1.29</c:v>
                </c:pt>
                <c:pt idx="212">
                  <c:v>7.58</c:v>
                </c:pt>
                <c:pt idx="213">
                  <c:v>0</c:v>
                </c:pt>
                <c:pt idx="214">
                  <c:v>0.28000000000000003</c:v>
                </c:pt>
                <c:pt idx="215">
                  <c:v>0.59099999999999997</c:v>
                </c:pt>
                <c:pt idx="216">
                  <c:v>0.78300000000000003</c:v>
                </c:pt>
                <c:pt idx="217">
                  <c:v>19.3</c:v>
                </c:pt>
                <c:pt idx="218">
                  <c:v>2.1800000000000002</c:v>
                </c:pt>
                <c:pt idx="219">
                  <c:v>0.13500000000000001</c:v>
                </c:pt>
                <c:pt idx="220">
                  <c:v>2.1</c:v>
                </c:pt>
                <c:pt idx="221">
                  <c:v>4.5</c:v>
                </c:pt>
                <c:pt idx="222">
                  <c:v>0.80600000000000005</c:v>
                </c:pt>
                <c:pt idx="223">
                  <c:v>0.04</c:v>
                </c:pt>
                <c:pt idx="224">
                  <c:v>7.39</c:v>
                </c:pt>
                <c:pt idx="225">
                  <c:v>39.799999999999997</c:v>
                </c:pt>
                <c:pt idx="226">
                  <c:v>1.45</c:v>
                </c:pt>
                <c:pt idx="227">
                  <c:v>0.35</c:v>
                </c:pt>
                <c:pt idx="228">
                  <c:v>0.28000000000000003</c:v>
                </c:pt>
                <c:pt idx="229">
                  <c:v>0.125</c:v>
                </c:pt>
                <c:pt idx="230">
                  <c:v>1.97</c:v>
                </c:pt>
                <c:pt idx="231">
                  <c:v>4.32</c:v>
                </c:pt>
                <c:pt idx="232">
                  <c:v>2.7</c:v>
                </c:pt>
                <c:pt idx="233">
                  <c:v>0</c:v>
                </c:pt>
                <c:pt idx="234">
                  <c:v>0.29799999999999999</c:v>
                </c:pt>
                <c:pt idx="235">
                  <c:v>1.38</c:v>
                </c:pt>
                <c:pt idx="236">
                  <c:v>1.57</c:v>
                </c:pt>
                <c:pt idx="237">
                  <c:v>1.03</c:v>
                </c:pt>
                <c:pt idx="238">
                  <c:v>0</c:v>
                </c:pt>
                <c:pt idx="239">
                  <c:v>6.1</c:v>
                </c:pt>
                <c:pt idx="240">
                  <c:v>2.62</c:v>
                </c:pt>
                <c:pt idx="241">
                  <c:v>37</c:v>
                </c:pt>
                <c:pt idx="242">
                  <c:v>7.58</c:v>
                </c:pt>
                <c:pt idx="243">
                  <c:v>0.1</c:v>
                </c:pt>
                <c:pt idx="244">
                  <c:v>9.6000000000000002E-2</c:v>
                </c:pt>
                <c:pt idx="245">
                  <c:v>3.23</c:v>
                </c:pt>
                <c:pt idx="246">
                  <c:v>0.63600000000000001</c:v>
                </c:pt>
                <c:pt idx="247">
                  <c:v>2.4</c:v>
                </c:pt>
                <c:pt idx="248">
                  <c:v>0.64</c:v>
                </c:pt>
                <c:pt idx="249">
                  <c:v>0.56999999999999995</c:v>
                </c:pt>
                <c:pt idx="250">
                  <c:v>25.18</c:v>
                </c:pt>
                <c:pt idx="251">
                  <c:v>4.72</c:v>
                </c:pt>
                <c:pt idx="252">
                  <c:v>2.8</c:v>
                </c:pt>
                <c:pt idx="253">
                  <c:v>0</c:v>
                </c:pt>
                <c:pt idx="254">
                  <c:v>0.74</c:v>
                </c:pt>
                <c:pt idx="255">
                  <c:v>30.48</c:v>
                </c:pt>
                <c:pt idx="256">
                  <c:v>4.08</c:v>
                </c:pt>
                <c:pt idx="257">
                  <c:v>0.05</c:v>
                </c:pt>
                <c:pt idx="258">
                  <c:v>7.0000000000000007E-2</c:v>
                </c:pt>
                <c:pt idx="259">
                  <c:v>2.91</c:v>
                </c:pt>
                <c:pt idx="260">
                  <c:v>0.51</c:v>
                </c:pt>
                <c:pt idx="261">
                  <c:v>8915.2304999999997</c:v>
                </c:pt>
                <c:pt idx="262">
                  <c:v>52.7</c:v>
                </c:pt>
                <c:pt idx="263">
                  <c:v>3.48</c:v>
                </c:pt>
                <c:pt idx="264">
                  <c:v>1.23</c:v>
                </c:pt>
                <c:pt idx="265">
                  <c:v>5.1999999999999998E-2</c:v>
                </c:pt>
                <c:pt idx="266">
                  <c:v>7.0000000000000007E-2</c:v>
                </c:pt>
                <c:pt idx="267">
                  <c:v>0.125</c:v>
                </c:pt>
                <c:pt idx="268">
                  <c:v>0.32</c:v>
                </c:pt>
                <c:pt idx="269">
                  <c:v>0.33100000000000002</c:v>
                </c:pt>
                <c:pt idx="270">
                  <c:v>0.28999999999999998</c:v>
                </c:pt>
                <c:pt idx="271">
                  <c:v>2.67</c:v>
                </c:pt>
                <c:pt idx="272">
                  <c:v>1.8</c:v>
                </c:pt>
                <c:pt idx="273">
                  <c:v>0.71</c:v>
                </c:pt>
                <c:pt idx="274">
                  <c:v>21.6</c:v>
                </c:pt>
                <c:pt idx="275">
                  <c:v>0</c:v>
                </c:pt>
                <c:pt idx="276">
                  <c:v>0</c:v>
                </c:pt>
                <c:pt idx="277">
                  <c:v>45</c:v>
                </c:pt>
                <c:pt idx="278">
                  <c:v>38</c:v>
                </c:pt>
                <c:pt idx="279">
                  <c:v>2.69</c:v>
                </c:pt>
                <c:pt idx="280">
                  <c:v>2.25</c:v>
                </c:pt>
                <c:pt idx="281">
                  <c:v>19.170000000000002</c:v>
                </c:pt>
                <c:pt idx="282">
                  <c:v>7.81</c:v>
                </c:pt>
                <c:pt idx="283">
                  <c:v>2.64</c:v>
                </c:pt>
                <c:pt idx="284">
                  <c:v>4.46</c:v>
                </c:pt>
                <c:pt idx="285">
                  <c:v>0.84399999999999997</c:v>
                </c:pt>
                <c:pt idx="286">
                  <c:v>15.9</c:v>
                </c:pt>
                <c:pt idx="287">
                  <c:v>11.4</c:v>
                </c:pt>
                <c:pt idx="288">
                  <c:v>1.105</c:v>
                </c:pt>
                <c:pt idx="289">
                  <c:v>6.6</c:v>
                </c:pt>
                <c:pt idx="290">
                  <c:v>3.09</c:v>
                </c:pt>
                <c:pt idx="291">
                  <c:v>7.0000000000000007E-2</c:v>
                </c:pt>
                <c:pt idx="292">
                  <c:v>1.276</c:v>
                </c:pt>
                <c:pt idx="293">
                  <c:v>6.61</c:v>
                </c:pt>
                <c:pt idx="294">
                  <c:v>1E-3</c:v>
                </c:pt>
                <c:pt idx="295">
                  <c:v>6.24</c:v>
                </c:pt>
                <c:pt idx="296">
                  <c:v>0.33300000000000002</c:v>
                </c:pt>
                <c:pt idx="297">
                  <c:v>9.08</c:v>
                </c:pt>
                <c:pt idx="298">
                  <c:v>0</c:v>
                </c:pt>
                <c:pt idx="299">
                  <c:v>0.13500000000000001</c:v>
                </c:pt>
                <c:pt idx="300">
                  <c:v>4.41</c:v>
                </c:pt>
                <c:pt idx="301">
                  <c:v>15.1</c:v>
                </c:pt>
                <c:pt idx="302">
                  <c:v>4.0650000000000004</c:v>
                </c:pt>
                <c:pt idx="303">
                  <c:v>2.34</c:v>
                </c:pt>
                <c:pt idx="304">
                  <c:v>0</c:v>
                </c:pt>
                <c:pt idx="305">
                  <c:v>0</c:v>
                </c:pt>
                <c:pt idx="306">
                  <c:v>0.6</c:v>
                </c:pt>
                <c:pt idx="307">
                  <c:v>1.38</c:v>
                </c:pt>
                <c:pt idx="308">
                  <c:v>4.4000000000000004</c:v>
                </c:pt>
                <c:pt idx="309">
                  <c:v>0</c:v>
                </c:pt>
                <c:pt idx="310">
                  <c:v>7.28</c:v>
                </c:pt>
                <c:pt idx="311">
                  <c:v>6.1</c:v>
                </c:pt>
                <c:pt idx="312">
                  <c:v>6.0000000000000001E-3</c:v>
                </c:pt>
                <c:pt idx="313">
                  <c:v>5.5149999999999997</c:v>
                </c:pt>
                <c:pt idx="314">
                  <c:v>4.9000000000000004</c:v>
                </c:pt>
                <c:pt idx="315">
                  <c:v>1.7250000000000001</c:v>
                </c:pt>
                <c:pt idx="316">
                  <c:v>0</c:v>
                </c:pt>
                <c:pt idx="317">
                  <c:v>3.2000000000000001E-2</c:v>
                </c:pt>
                <c:pt idx="318">
                  <c:v>3950.8600999999999</c:v>
                </c:pt>
                <c:pt idx="319">
                  <c:v>0</c:v>
                </c:pt>
                <c:pt idx="320">
                  <c:v>0.2145</c:v>
                </c:pt>
                <c:pt idx="321">
                  <c:v>2</c:v>
                </c:pt>
                <c:pt idx="322">
                  <c:v>14.6</c:v>
                </c:pt>
                <c:pt idx="323">
                  <c:v>1.07</c:v>
                </c:pt>
                <c:pt idx="324">
                  <c:v>2.8000000000000001E-2</c:v>
                </c:pt>
                <c:pt idx="325">
                  <c:v>0</c:v>
                </c:pt>
                <c:pt idx="326">
                  <c:v>0.27100000000000002</c:v>
                </c:pt>
                <c:pt idx="327">
                  <c:v>0.35099999999999998</c:v>
                </c:pt>
                <c:pt idx="328">
                  <c:v>0.44</c:v>
                </c:pt>
                <c:pt idx="329">
                  <c:v>0</c:v>
                </c:pt>
                <c:pt idx="330">
                  <c:v>1.7050000000000001</c:v>
                </c:pt>
                <c:pt idx="331">
                  <c:v>0</c:v>
                </c:pt>
                <c:pt idx="332">
                  <c:v>1.99</c:v>
                </c:pt>
                <c:pt idx="333">
                  <c:v>0.61599999999999999</c:v>
                </c:pt>
                <c:pt idx="334">
                  <c:v>8.4600000000000009</c:v>
                </c:pt>
                <c:pt idx="335">
                  <c:v>0.66400000000000003</c:v>
                </c:pt>
                <c:pt idx="336">
                  <c:v>8.0000000000000002E-3</c:v>
                </c:pt>
                <c:pt idx="337">
                  <c:v>0</c:v>
                </c:pt>
                <c:pt idx="338">
                  <c:v>0.13800000000000001</c:v>
                </c:pt>
                <c:pt idx="339">
                  <c:v>4.8000000000000001E-2</c:v>
                </c:pt>
                <c:pt idx="340">
                  <c:v>0</c:v>
                </c:pt>
                <c:pt idx="341">
                  <c:v>6.0000000000000001E-3</c:v>
                </c:pt>
                <c:pt idx="342">
                  <c:v>20</c:v>
                </c:pt>
                <c:pt idx="343">
                  <c:v>0.08</c:v>
                </c:pt>
                <c:pt idx="344">
                  <c:v>0.06</c:v>
                </c:pt>
                <c:pt idx="345">
                  <c:v>37.1</c:v>
                </c:pt>
                <c:pt idx="346">
                  <c:v>19.64</c:v>
                </c:pt>
                <c:pt idx="347">
                  <c:v>17.37</c:v>
                </c:pt>
                <c:pt idx="348">
                  <c:v>4148.4701999999997</c:v>
                </c:pt>
                <c:pt idx="349">
                  <c:v>1.33</c:v>
                </c:pt>
                <c:pt idx="350">
                  <c:v>1.75</c:v>
                </c:pt>
                <c:pt idx="351">
                  <c:v>0.16800000000000001</c:v>
                </c:pt>
                <c:pt idx="352">
                  <c:v>1.58</c:v>
                </c:pt>
                <c:pt idx="353">
                  <c:v>0.91</c:v>
                </c:pt>
                <c:pt idx="354">
                  <c:v>2.5999999999999999E-2</c:v>
                </c:pt>
                <c:pt idx="355">
                  <c:v>0.13</c:v>
                </c:pt>
                <c:pt idx="356">
                  <c:v>0.28000000000000003</c:v>
                </c:pt>
                <c:pt idx="357">
                  <c:v>0.47599999999999998</c:v>
                </c:pt>
                <c:pt idx="358">
                  <c:v>0.16</c:v>
                </c:pt>
                <c:pt idx="359">
                  <c:v>0.38900000000000001</c:v>
                </c:pt>
                <c:pt idx="360">
                  <c:v>0</c:v>
                </c:pt>
                <c:pt idx="361">
                  <c:v>4478.8900999999996</c:v>
                </c:pt>
                <c:pt idx="362">
                  <c:v>8297.4199000000008</c:v>
                </c:pt>
                <c:pt idx="363">
                  <c:v>467.62</c:v>
                </c:pt>
                <c:pt idx="364">
                  <c:v>1185.6500000000001</c:v>
                </c:pt>
                <c:pt idx="365">
                  <c:v>4944.7700000000004</c:v>
                </c:pt>
                <c:pt idx="366">
                  <c:v>0</c:v>
                </c:pt>
                <c:pt idx="367">
                  <c:v>5532.4198999999999</c:v>
                </c:pt>
                <c:pt idx="368">
                  <c:v>14175.46</c:v>
                </c:pt>
                <c:pt idx="369">
                  <c:v>8368.2597999999998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6.65</c:v>
                </c:pt>
                <c:pt idx="2">
                  <c:v>9</c:v>
                </c:pt>
                <c:pt idx="3">
                  <c:v>2.34</c:v>
                </c:pt>
                <c:pt idx="4">
                  <c:v>0.52200000000000002</c:v>
                </c:pt>
                <c:pt idx="5">
                  <c:v>0</c:v>
                </c:pt>
                <c:pt idx="6">
                  <c:v>5.83</c:v>
                </c:pt>
                <c:pt idx="7">
                  <c:v>0</c:v>
                </c:pt>
                <c:pt idx="8">
                  <c:v>29.51</c:v>
                </c:pt>
                <c:pt idx="9">
                  <c:v>3.28</c:v>
                </c:pt>
                <c:pt idx="10">
                  <c:v>0</c:v>
                </c:pt>
                <c:pt idx="11">
                  <c:v>5.5949999999999998</c:v>
                </c:pt>
                <c:pt idx="12">
                  <c:v>0</c:v>
                </c:pt>
                <c:pt idx="13">
                  <c:v>0</c:v>
                </c:pt>
                <c:pt idx="14">
                  <c:v>1.07</c:v>
                </c:pt>
                <c:pt idx="15">
                  <c:v>5.92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5.46</c:v>
                </c:pt>
                <c:pt idx="21">
                  <c:v>3.8069999999999999</c:v>
                </c:pt>
                <c:pt idx="22">
                  <c:v>0</c:v>
                </c:pt>
                <c:pt idx="23">
                  <c:v>0</c:v>
                </c:pt>
                <c:pt idx="24">
                  <c:v>0.4</c:v>
                </c:pt>
                <c:pt idx="25">
                  <c:v>7.2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12.36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3.75</c:v>
                </c:pt>
                <c:pt idx="35">
                  <c:v>7.2</c:v>
                </c:pt>
                <c:pt idx="36">
                  <c:v>0</c:v>
                </c:pt>
                <c:pt idx="37">
                  <c:v>0</c:v>
                </c:pt>
                <c:pt idx="38">
                  <c:v>1.26</c:v>
                </c:pt>
                <c:pt idx="39">
                  <c:v>0</c:v>
                </c:pt>
                <c:pt idx="40">
                  <c:v>2507.9899999999998</c:v>
                </c:pt>
                <c:pt idx="41">
                  <c:v>5.0999999999999997E-2</c:v>
                </c:pt>
                <c:pt idx="42">
                  <c:v>0</c:v>
                </c:pt>
                <c:pt idx="43">
                  <c:v>0</c:v>
                </c:pt>
                <c:pt idx="44">
                  <c:v>1.0900000000000001</c:v>
                </c:pt>
                <c:pt idx="45">
                  <c:v>0</c:v>
                </c:pt>
                <c:pt idx="46">
                  <c:v>2.34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</c:v>
                </c:pt>
                <c:pt idx="53">
                  <c:v>6.44</c:v>
                </c:pt>
                <c:pt idx="54">
                  <c:v>1.94</c:v>
                </c:pt>
                <c:pt idx="55">
                  <c:v>3.1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7.6</c:v>
                </c:pt>
                <c:pt idx="60">
                  <c:v>2.34</c:v>
                </c:pt>
                <c:pt idx="61">
                  <c:v>0</c:v>
                </c:pt>
                <c:pt idx="62">
                  <c:v>3.085</c:v>
                </c:pt>
                <c:pt idx="63">
                  <c:v>11.3</c:v>
                </c:pt>
                <c:pt idx="64">
                  <c:v>6.95</c:v>
                </c:pt>
                <c:pt idx="65">
                  <c:v>9.8550000000000004</c:v>
                </c:pt>
                <c:pt idx="66">
                  <c:v>5.3</c:v>
                </c:pt>
                <c:pt idx="67">
                  <c:v>0</c:v>
                </c:pt>
                <c:pt idx="68">
                  <c:v>7.76</c:v>
                </c:pt>
                <c:pt idx="69">
                  <c:v>2850.98</c:v>
                </c:pt>
                <c:pt idx="70">
                  <c:v>15820.4102</c:v>
                </c:pt>
                <c:pt idx="71">
                  <c:v>0</c:v>
                </c:pt>
                <c:pt idx="72">
                  <c:v>14.27</c:v>
                </c:pt>
                <c:pt idx="73">
                  <c:v>10.1</c:v>
                </c:pt>
                <c:pt idx="74">
                  <c:v>0.32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2.59</c:v>
                </c:pt>
                <c:pt idx="79">
                  <c:v>0</c:v>
                </c:pt>
                <c:pt idx="80">
                  <c:v>8421.5596000000005</c:v>
                </c:pt>
                <c:pt idx="81">
                  <c:v>0.33400000000000002</c:v>
                </c:pt>
                <c:pt idx="82">
                  <c:v>0</c:v>
                </c:pt>
                <c:pt idx="83">
                  <c:v>53.56</c:v>
                </c:pt>
                <c:pt idx="84">
                  <c:v>1.28</c:v>
                </c:pt>
                <c:pt idx="85">
                  <c:v>0</c:v>
                </c:pt>
                <c:pt idx="86">
                  <c:v>2.6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45.98</c:v>
                </c:pt>
                <c:pt idx="92">
                  <c:v>20</c:v>
                </c:pt>
                <c:pt idx="93">
                  <c:v>0</c:v>
                </c:pt>
                <c:pt idx="94">
                  <c:v>2.4550000000000001</c:v>
                </c:pt>
                <c:pt idx="95">
                  <c:v>0</c:v>
                </c:pt>
                <c:pt idx="96">
                  <c:v>0</c:v>
                </c:pt>
                <c:pt idx="97">
                  <c:v>5.15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2.35</c:v>
                </c:pt>
                <c:pt idx="102">
                  <c:v>0</c:v>
                </c:pt>
                <c:pt idx="103">
                  <c:v>0</c:v>
                </c:pt>
                <c:pt idx="104">
                  <c:v>15</c:v>
                </c:pt>
                <c:pt idx="105">
                  <c:v>1.288</c:v>
                </c:pt>
                <c:pt idx="106">
                  <c:v>7.9000000000000001E-2</c:v>
                </c:pt>
                <c:pt idx="107">
                  <c:v>8.2750000000000004</c:v>
                </c:pt>
                <c:pt idx="108">
                  <c:v>2.5499999999999998</c:v>
                </c:pt>
                <c:pt idx="109">
                  <c:v>0</c:v>
                </c:pt>
                <c:pt idx="110">
                  <c:v>1.7649999999999999</c:v>
                </c:pt>
                <c:pt idx="111">
                  <c:v>2.6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1.47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1.27</c:v>
                </c:pt>
                <c:pt idx="121">
                  <c:v>11.824999999999999</c:v>
                </c:pt>
                <c:pt idx="122">
                  <c:v>0.20899999999999999</c:v>
                </c:pt>
                <c:pt idx="123">
                  <c:v>6.0000000000000001E-3</c:v>
                </c:pt>
                <c:pt idx="124">
                  <c:v>3.484</c:v>
                </c:pt>
                <c:pt idx="125">
                  <c:v>2.08</c:v>
                </c:pt>
                <c:pt idx="126">
                  <c:v>0</c:v>
                </c:pt>
                <c:pt idx="127">
                  <c:v>6.8</c:v>
                </c:pt>
                <c:pt idx="128">
                  <c:v>4.3499999999999996</c:v>
                </c:pt>
                <c:pt idx="129">
                  <c:v>0</c:v>
                </c:pt>
                <c:pt idx="130">
                  <c:v>7.11</c:v>
                </c:pt>
                <c:pt idx="131">
                  <c:v>0</c:v>
                </c:pt>
                <c:pt idx="132">
                  <c:v>6.91</c:v>
                </c:pt>
                <c:pt idx="133">
                  <c:v>0</c:v>
                </c:pt>
                <c:pt idx="134">
                  <c:v>0.114</c:v>
                </c:pt>
                <c:pt idx="135">
                  <c:v>3.5049999999999999</c:v>
                </c:pt>
                <c:pt idx="136">
                  <c:v>7.1800000000000003E-2</c:v>
                </c:pt>
                <c:pt idx="137">
                  <c:v>0</c:v>
                </c:pt>
                <c:pt idx="138">
                  <c:v>0</c:v>
                </c:pt>
                <c:pt idx="139">
                  <c:v>7.9</c:v>
                </c:pt>
                <c:pt idx="140">
                  <c:v>0</c:v>
                </c:pt>
                <c:pt idx="141">
                  <c:v>0.94</c:v>
                </c:pt>
                <c:pt idx="142">
                  <c:v>0.61199999999999999</c:v>
                </c:pt>
                <c:pt idx="143">
                  <c:v>4.8499999999999996</c:v>
                </c:pt>
                <c:pt idx="144">
                  <c:v>5360.3701000000001</c:v>
                </c:pt>
                <c:pt idx="145">
                  <c:v>6191.96</c:v>
                </c:pt>
                <c:pt idx="146">
                  <c:v>5911.77</c:v>
                </c:pt>
                <c:pt idx="147">
                  <c:v>8359.1396000000004</c:v>
                </c:pt>
                <c:pt idx="148">
                  <c:v>6124.4301999999998</c:v>
                </c:pt>
                <c:pt idx="149">
                  <c:v>10968.8398</c:v>
                </c:pt>
                <c:pt idx="150">
                  <c:v>8557.7402000000002</c:v>
                </c:pt>
                <c:pt idx="151">
                  <c:v>5002.1000999999997</c:v>
                </c:pt>
                <c:pt idx="152">
                  <c:v>6689.27</c:v>
                </c:pt>
                <c:pt idx="153">
                  <c:v>1267.26</c:v>
                </c:pt>
                <c:pt idx="154">
                  <c:v>0</c:v>
                </c:pt>
                <c:pt idx="155">
                  <c:v>5211.3900999999996</c:v>
                </c:pt>
                <c:pt idx="156">
                  <c:v>0</c:v>
                </c:pt>
                <c:pt idx="157">
                  <c:v>2079.7800000000002</c:v>
                </c:pt>
                <c:pt idx="158">
                  <c:v>3765.8600999999999</c:v>
                </c:pt>
                <c:pt idx="159">
                  <c:v>890.95</c:v>
                </c:pt>
                <c:pt idx="160">
                  <c:v>2845.3101000000001</c:v>
                </c:pt>
                <c:pt idx="161">
                  <c:v>5205.75</c:v>
                </c:pt>
                <c:pt idx="162">
                  <c:v>755.09</c:v>
                </c:pt>
                <c:pt idx="163">
                  <c:v>156.66999999999999</c:v>
                </c:pt>
                <c:pt idx="164">
                  <c:v>0</c:v>
                </c:pt>
                <c:pt idx="165">
                  <c:v>0</c:v>
                </c:pt>
                <c:pt idx="166">
                  <c:v>2126.9899999999998</c:v>
                </c:pt>
                <c:pt idx="167">
                  <c:v>1.9550000000000001</c:v>
                </c:pt>
                <c:pt idx="168">
                  <c:v>0</c:v>
                </c:pt>
                <c:pt idx="169">
                  <c:v>22.32</c:v>
                </c:pt>
                <c:pt idx="170">
                  <c:v>0.57599999999999996</c:v>
                </c:pt>
                <c:pt idx="171">
                  <c:v>0</c:v>
                </c:pt>
                <c:pt idx="172">
                  <c:v>0</c:v>
                </c:pt>
                <c:pt idx="173">
                  <c:v>2661.24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2.0699999999999998</c:v>
                </c:pt>
                <c:pt idx="179">
                  <c:v>0</c:v>
                </c:pt>
                <c:pt idx="180">
                  <c:v>0.498</c:v>
                </c:pt>
                <c:pt idx="181">
                  <c:v>3.63</c:v>
                </c:pt>
                <c:pt idx="182">
                  <c:v>0</c:v>
                </c:pt>
                <c:pt idx="183">
                  <c:v>0</c:v>
                </c:pt>
                <c:pt idx="184">
                  <c:v>5.2</c:v>
                </c:pt>
                <c:pt idx="185">
                  <c:v>1.0960000000000001</c:v>
                </c:pt>
                <c:pt idx="186">
                  <c:v>6.21</c:v>
                </c:pt>
                <c:pt idx="187">
                  <c:v>0</c:v>
                </c:pt>
                <c:pt idx="188">
                  <c:v>2.4</c:v>
                </c:pt>
                <c:pt idx="189">
                  <c:v>1.7</c:v>
                </c:pt>
                <c:pt idx="190">
                  <c:v>3.43</c:v>
                </c:pt>
                <c:pt idx="191">
                  <c:v>0</c:v>
                </c:pt>
                <c:pt idx="192">
                  <c:v>0.43</c:v>
                </c:pt>
                <c:pt idx="193">
                  <c:v>0</c:v>
                </c:pt>
                <c:pt idx="194">
                  <c:v>0.56799999999999995</c:v>
                </c:pt>
                <c:pt idx="195">
                  <c:v>2.46</c:v>
                </c:pt>
                <c:pt idx="196">
                  <c:v>0</c:v>
                </c:pt>
                <c:pt idx="197">
                  <c:v>0</c:v>
                </c:pt>
                <c:pt idx="198">
                  <c:v>336</c:v>
                </c:pt>
                <c:pt idx="199">
                  <c:v>0</c:v>
                </c:pt>
                <c:pt idx="200">
                  <c:v>0.4</c:v>
                </c:pt>
                <c:pt idx="201">
                  <c:v>2.0499999999999998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0.51600000000000001</c:v>
                </c:pt>
                <c:pt idx="210">
                  <c:v>0</c:v>
                </c:pt>
                <c:pt idx="211">
                  <c:v>1.3779999999999999</c:v>
                </c:pt>
                <c:pt idx="212">
                  <c:v>7.4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18.100000000000001</c:v>
                </c:pt>
                <c:pt idx="218">
                  <c:v>0</c:v>
                </c:pt>
                <c:pt idx="219">
                  <c:v>0</c:v>
                </c:pt>
                <c:pt idx="220">
                  <c:v>2.42</c:v>
                </c:pt>
                <c:pt idx="221">
                  <c:v>0</c:v>
                </c:pt>
                <c:pt idx="222">
                  <c:v>0.86499999999999999</c:v>
                </c:pt>
                <c:pt idx="223">
                  <c:v>0</c:v>
                </c:pt>
                <c:pt idx="224">
                  <c:v>6.64</c:v>
                </c:pt>
                <c:pt idx="225">
                  <c:v>0</c:v>
                </c:pt>
                <c:pt idx="226">
                  <c:v>1.62</c:v>
                </c:pt>
                <c:pt idx="227">
                  <c:v>0.31</c:v>
                </c:pt>
                <c:pt idx="228">
                  <c:v>0.28000000000000003</c:v>
                </c:pt>
                <c:pt idx="229">
                  <c:v>0</c:v>
                </c:pt>
                <c:pt idx="230">
                  <c:v>1.87</c:v>
                </c:pt>
                <c:pt idx="231">
                  <c:v>3.75</c:v>
                </c:pt>
                <c:pt idx="232">
                  <c:v>2.48</c:v>
                </c:pt>
                <c:pt idx="233">
                  <c:v>0</c:v>
                </c:pt>
                <c:pt idx="234">
                  <c:v>0</c:v>
                </c:pt>
                <c:pt idx="235">
                  <c:v>1.34</c:v>
                </c:pt>
                <c:pt idx="236">
                  <c:v>1.48</c:v>
                </c:pt>
                <c:pt idx="237">
                  <c:v>0.97</c:v>
                </c:pt>
                <c:pt idx="238">
                  <c:v>0</c:v>
                </c:pt>
                <c:pt idx="239">
                  <c:v>5.85</c:v>
                </c:pt>
                <c:pt idx="240">
                  <c:v>2.34</c:v>
                </c:pt>
                <c:pt idx="241">
                  <c:v>34.799999999999997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3.39</c:v>
                </c:pt>
                <c:pt idx="246">
                  <c:v>0.59199999999999997</c:v>
                </c:pt>
                <c:pt idx="247">
                  <c:v>2.4</c:v>
                </c:pt>
                <c:pt idx="248">
                  <c:v>0</c:v>
                </c:pt>
                <c:pt idx="249">
                  <c:v>0</c:v>
                </c:pt>
                <c:pt idx="250">
                  <c:v>27.42</c:v>
                </c:pt>
                <c:pt idx="251">
                  <c:v>4.3600000000000003</c:v>
                </c:pt>
                <c:pt idx="252">
                  <c:v>2.67</c:v>
                </c:pt>
                <c:pt idx="253">
                  <c:v>0.97199999999999998</c:v>
                </c:pt>
                <c:pt idx="254">
                  <c:v>0.69499999999999995</c:v>
                </c:pt>
                <c:pt idx="255">
                  <c:v>31.1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</c:v>
                </c:pt>
                <c:pt idx="260">
                  <c:v>0</c:v>
                </c:pt>
                <c:pt idx="261">
                  <c:v>0</c:v>
                </c:pt>
                <c:pt idx="262">
                  <c:v>45.18</c:v>
                </c:pt>
                <c:pt idx="263">
                  <c:v>3.38</c:v>
                </c:pt>
                <c:pt idx="264">
                  <c:v>1.46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2.59</c:v>
                </c:pt>
                <c:pt idx="272">
                  <c:v>0</c:v>
                </c:pt>
                <c:pt idx="273">
                  <c:v>0.65500000000000003</c:v>
                </c:pt>
                <c:pt idx="274">
                  <c:v>0</c:v>
                </c:pt>
                <c:pt idx="275">
                  <c:v>0</c:v>
                </c:pt>
                <c:pt idx="276">
                  <c:v>0.54</c:v>
                </c:pt>
                <c:pt idx="277">
                  <c:v>47.3</c:v>
                </c:pt>
                <c:pt idx="278">
                  <c:v>35.799999999999997</c:v>
                </c:pt>
                <c:pt idx="279">
                  <c:v>2.62</c:v>
                </c:pt>
                <c:pt idx="280">
                  <c:v>2.2000000000000002</c:v>
                </c:pt>
                <c:pt idx="281">
                  <c:v>20.079999999999998</c:v>
                </c:pt>
                <c:pt idx="282">
                  <c:v>8.19</c:v>
                </c:pt>
                <c:pt idx="283">
                  <c:v>3</c:v>
                </c:pt>
                <c:pt idx="284">
                  <c:v>0</c:v>
                </c:pt>
                <c:pt idx="285">
                  <c:v>0.75600000000000001</c:v>
                </c:pt>
                <c:pt idx="286">
                  <c:v>16.38</c:v>
                </c:pt>
                <c:pt idx="287">
                  <c:v>10.5</c:v>
                </c:pt>
                <c:pt idx="288">
                  <c:v>1.25</c:v>
                </c:pt>
                <c:pt idx="289">
                  <c:v>7.35</c:v>
                </c:pt>
                <c:pt idx="290">
                  <c:v>3.05</c:v>
                </c:pt>
                <c:pt idx="291">
                  <c:v>0</c:v>
                </c:pt>
                <c:pt idx="292">
                  <c:v>1.1100000000000001</c:v>
                </c:pt>
                <c:pt idx="293">
                  <c:v>6.4379999999999997</c:v>
                </c:pt>
                <c:pt idx="294">
                  <c:v>0</c:v>
                </c:pt>
                <c:pt idx="295">
                  <c:v>6.2</c:v>
                </c:pt>
                <c:pt idx="296">
                  <c:v>0</c:v>
                </c:pt>
                <c:pt idx="297">
                  <c:v>8.8000000000000007</c:v>
                </c:pt>
                <c:pt idx="298">
                  <c:v>0</c:v>
                </c:pt>
                <c:pt idx="299">
                  <c:v>0</c:v>
                </c:pt>
                <c:pt idx="300">
                  <c:v>4.5999999999999996</c:v>
                </c:pt>
                <c:pt idx="301">
                  <c:v>17.2</c:v>
                </c:pt>
                <c:pt idx="302">
                  <c:v>3.85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0.69</c:v>
                </c:pt>
                <c:pt idx="307">
                  <c:v>1.4239999999999999</c:v>
                </c:pt>
                <c:pt idx="308">
                  <c:v>0</c:v>
                </c:pt>
                <c:pt idx="309">
                  <c:v>0</c:v>
                </c:pt>
                <c:pt idx="310">
                  <c:v>7.58</c:v>
                </c:pt>
                <c:pt idx="311">
                  <c:v>6.15</c:v>
                </c:pt>
                <c:pt idx="312">
                  <c:v>0</c:v>
                </c:pt>
                <c:pt idx="313">
                  <c:v>5.81</c:v>
                </c:pt>
                <c:pt idx="314">
                  <c:v>4.8099999999999996</c:v>
                </c:pt>
                <c:pt idx="315">
                  <c:v>1.7949999999999999</c:v>
                </c:pt>
                <c:pt idx="316">
                  <c:v>0</c:v>
                </c:pt>
                <c:pt idx="317">
                  <c:v>0</c:v>
                </c:pt>
                <c:pt idx="318">
                  <c:v>4156.6298999999999</c:v>
                </c:pt>
                <c:pt idx="319">
                  <c:v>0</c:v>
                </c:pt>
                <c:pt idx="320">
                  <c:v>0.23499999999999999</c:v>
                </c:pt>
                <c:pt idx="321">
                  <c:v>0</c:v>
                </c:pt>
                <c:pt idx="322">
                  <c:v>13.64</c:v>
                </c:pt>
                <c:pt idx="323">
                  <c:v>0.98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0.34399999999999997</c:v>
                </c:pt>
                <c:pt idx="328">
                  <c:v>0</c:v>
                </c:pt>
                <c:pt idx="329">
                  <c:v>1.04</c:v>
                </c:pt>
                <c:pt idx="330">
                  <c:v>1.58</c:v>
                </c:pt>
                <c:pt idx="331">
                  <c:v>6.9000000000000006E-2</c:v>
                </c:pt>
                <c:pt idx="332">
                  <c:v>1.85</c:v>
                </c:pt>
                <c:pt idx="333">
                  <c:v>0</c:v>
                </c:pt>
                <c:pt idx="334">
                  <c:v>7.4</c:v>
                </c:pt>
                <c:pt idx="335">
                  <c:v>0.64400000000000002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39.700000000000003</c:v>
                </c:pt>
                <c:pt idx="346">
                  <c:v>17.260000000000002</c:v>
                </c:pt>
                <c:pt idx="347">
                  <c:v>0</c:v>
                </c:pt>
                <c:pt idx="348">
                  <c:v>0</c:v>
                </c:pt>
                <c:pt idx="349">
                  <c:v>1.3</c:v>
                </c:pt>
                <c:pt idx="350">
                  <c:v>1.67</c:v>
                </c:pt>
                <c:pt idx="351">
                  <c:v>0</c:v>
                </c:pt>
                <c:pt idx="352">
                  <c:v>1.45</c:v>
                </c:pt>
                <c:pt idx="353">
                  <c:v>1.01</c:v>
                </c:pt>
                <c:pt idx="354">
                  <c:v>0</c:v>
                </c:pt>
                <c:pt idx="355">
                  <c:v>0</c:v>
                </c:pt>
                <c:pt idx="356">
                  <c:v>0.254</c:v>
                </c:pt>
                <c:pt idx="357">
                  <c:v>0.44</c:v>
                </c:pt>
                <c:pt idx="358">
                  <c:v>0</c:v>
                </c:pt>
                <c:pt idx="359">
                  <c:v>0</c:v>
                </c:pt>
                <c:pt idx="360">
                  <c:v>5.2</c:v>
                </c:pt>
                <c:pt idx="361">
                  <c:v>4406.0200000000004</c:v>
                </c:pt>
                <c:pt idx="362">
                  <c:v>8080.6298999999999</c:v>
                </c:pt>
                <c:pt idx="363">
                  <c:v>0</c:v>
                </c:pt>
                <c:pt idx="364">
                  <c:v>1149.23</c:v>
                </c:pt>
                <c:pt idx="365">
                  <c:v>4566.4502000000002</c:v>
                </c:pt>
                <c:pt idx="366">
                  <c:v>0</c:v>
                </c:pt>
                <c:pt idx="367">
                  <c:v>5386.8397999999997</c:v>
                </c:pt>
                <c:pt idx="368">
                  <c:v>13446.5098</c:v>
                </c:pt>
                <c:pt idx="369">
                  <c:v>8207.5596000000005</c:v>
                </c:pt>
                <c:pt idx="370">
                  <c:v>2657.8798999999999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25</c:v>
                </c:pt>
                <c:pt idx="2">
                  <c:v>52</c:v>
                </c:pt>
                <c:pt idx="3">
                  <c:v>44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23</c:v>
                </c:pt>
                <c:pt idx="10">
                  <c:v>0</c:v>
                </c:pt>
                <c:pt idx="11">
                  <c:v>42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18</c:v>
                </c:pt>
                <c:pt idx="22">
                  <c:v>0</c:v>
                </c:pt>
                <c:pt idx="23">
                  <c:v>0</c:v>
                </c:pt>
                <c:pt idx="24">
                  <c:v>26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16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14</c:v>
                </c:pt>
                <c:pt idx="39">
                  <c:v>0</c:v>
                </c:pt>
                <c:pt idx="40">
                  <c:v>47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30</c:v>
                </c:pt>
                <c:pt idx="45">
                  <c:v>0</c:v>
                </c:pt>
                <c:pt idx="46">
                  <c:v>11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</c:v>
                </c:pt>
                <c:pt idx="53">
                  <c:v>13</c:v>
                </c:pt>
                <c:pt idx="54">
                  <c:v>28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45</c:v>
                </c:pt>
                <c:pt idx="60">
                  <c:v>6</c:v>
                </c:pt>
                <c:pt idx="61">
                  <c:v>0</c:v>
                </c:pt>
                <c:pt idx="62">
                  <c:v>38</c:v>
                </c:pt>
                <c:pt idx="63">
                  <c:v>44</c:v>
                </c:pt>
                <c:pt idx="64">
                  <c:v>16</c:v>
                </c:pt>
                <c:pt idx="65">
                  <c:v>32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27</c:v>
                </c:pt>
                <c:pt idx="70">
                  <c:v>0</c:v>
                </c:pt>
                <c:pt idx="71">
                  <c:v>0</c:v>
                </c:pt>
                <c:pt idx="72">
                  <c:v>16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25</c:v>
                </c:pt>
                <c:pt idx="79">
                  <c:v>0</c:v>
                </c:pt>
                <c:pt idx="80">
                  <c:v>0</c:v>
                </c:pt>
                <c:pt idx="81">
                  <c:v>12</c:v>
                </c:pt>
                <c:pt idx="82">
                  <c:v>13</c:v>
                </c:pt>
                <c:pt idx="83">
                  <c:v>16</c:v>
                </c:pt>
                <c:pt idx="84">
                  <c:v>0</c:v>
                </c:pt>
                <c:pt idx="85">
                  <c:v>26</c:v>
                </c:pt>
                <c:pt idx="86">
                  <c:v>0</c:v>
                </c:pt>
                <c:pt idx="87">
                  <c:v>0</c:v>
                </c:pt>
                <c:pt idx="88">
                  <c:v>26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38</c:v>
                </c:pt>
                <c:pt idx="94">
                  <c:v>25</c:v>
                </c:pt>
                <c:pt idx="95">
                  <c:v>0</c:v>
                </c:pt>
                <c:pt idx="96">
                  <c:v>32</c:v>
                </c:pt>
                <c:pt idx="97">
                  <c:v>15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8</c:v>
                </c:pt>
                <c:pt idx="102">
                  <c:v>0</c:v>
                </c:pt>
                <c:pt idx="103">
                  <c:v>26</c:v>
                </c:pt>
                <c:pt idx="104">
                  <c:v>0</c:v>
                </c:pt>
                <c:pt idx="105">
                  <c:v>11</c:v>
                </c:pt>
                <c:pt idx="106">
                  <c:v>24</c:v>
                </c:pt>
                <c:pt idx="107">
                  <c:v>15</c:v>
                </c:pt>
                <c:pt idx="108">
                  <c:v>10</c:v>
                </c:pt>
                <c:pt idx="109">
                  <c:v>29</c:v>
                </c:pt>
                <c:pt idx="110">
                  <c:v>0</c:v>
                </c:pt>
                <c:pt idx="111">
                  <c:v>11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48</c:v>
                </c:pt>
                <c:pt idx="125">
                  <c:v>32</c:v>
                </c:pt>
                <c:pt idx="126">
                  <c:v>0</c:v>
                </c:pt>
                <c:pt idx="127">
                  <c:v>0</c:v>
                </c:pt>
                <c:pt idx="128">
                  <c:v>29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0</c:v>
                </c:pt>
                <c:pt idx="135">
                  <c:v>29</c:v>
                </c:pt>
                <c:pt idx="136">
                  <c:v>24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8</c:v>
                </c:pt>
                <c:pt idx="141">
                  <c:v>43</c:v>
                </c:pt>
                <c:pt idx="142">
                  <c:v>21</c:v>
                </c:pt>
                <c:pt idx="143">
                  <c:v>43</c:v>
                </c:pt>
                <c:pt idx="144">
                  <c:v>47</c:v>
                </c:pt>
                <c:pt idx="145">
                  <c:v>11</c:v>
                </c:pt>
                <c:pt idx="146">
                  <c:v>33</c:v>
                </c:pt>
                <c:pt idx="147">
                  <c:v>39</c:v>
                </c:pt>
                <c:pt idx="148">
                  <c:v>39</c:v>
                </c:pt>
                <c:pt idx="149">
                  <c:v>0</c:v>
                </c:pt>
                <c:pt idx="150">
                  <c:v>35</c:v>
                </c:pt>
                <c:pt idx="151">
                  <c:v>45</c:v>
                </c:pt>
                <c:pt idx="152">
                  <c:v>15</c:v>
                </c:pt>
                <c:pt idx="153">
                  <c:v>47</c:v>
                </c:pt>
                <c:pt idx="154">
                  <c:v>18</c:v>
                </c:pt>
                <c:pt idx="155">
                  <c:v>37</c:v>
                </c:pt>
                <c:pt idx="156">
                  <c:v>0</c:v>
                </c:pt>
                <c:pt idx="157">
                  <c:v>0</c:v>
                </c:pt>
                <c:pt idx="158">
                  <c:v>38</c:v>
                </c:pt>
                <c:pt idx="159">
                  <c:v>0</c:v>
                </c:pt>
                <c:pt idx="160">
                  <c:v>45</c:v>
                </c:pt>
                <c:pt idx="161">
                  <c:v>0</c:v>
                </c:pt>
                <c:pt idx="162">
                  <c:v>18</c:v>
                </c:pt>
                <c:pt idx="163">
                  <c:v>19</c:v>
                </c:pt>
                <c:pt idx="164">
                  <c:v>0</c:v>
                </c:pt>
                <c:pt idx="165">
                  <c:v>0</c:v>
                </c:pt>
                <c:pt idx="166">
                  <c:v>47</c:v>
                </c:pt>
                <c:pt idx="167">
                  <c:v>0</c:v>
                </c:pt>
                <c:pt idx="168">
                  <c:v>0</c:v>
                </c:pt>
                <c:pt idx="169">
                  <c:v>44</c:v>
                </c:pt>
                <c:pt idx="170">
                  <c:v>25</c:v>
                </c:pt>
                <c:pt idx="171">
                  <c:v>0</c:v>
                </c:pt>
                <c:pt idx="172">
                  <c:v>0</c:v>
                </c:pt>
                <c:pt idx="173">
                  <c:v>39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43</c:v>
                </c:pt>
                <c:pt idx="179">
                  <c:v>0</c:v>
                </c:pt>
                <c:pt idx="180">
                  <c:v>0</c:v>
                </c:pt>
                <c:pt idx="181">
                  <c:v>15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37</c:v>
                </c:pt>
                <c:pt idx="189">
                  <c:v>0</c:v>
                </c:pt>
                <c:pt idx="190">
                  <c:v>17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26</c:v>
                </c:pt>
                <c:pt idx="195">
                  <c:v>0</c:v>
                </c:pt>
                <c:pt idx="196">
                  <c:v>29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13</c:v>
                </c:pt>
                <c:pt idx="210">
                  <c:v>0</c:v>
                </c:pt>
                <c:pt idx="211">
                  <c:v>16</c:v>
                </c:pt>
                <c:pt idx="212">
                  <c:v>38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12</c:v>
                </c:pt>
                <c:pt idx="217">
                  <c:v>50</c:v>
                </c:pt>
                <c:pt idx="218">
                  <c:v>0</c:v>
                </c:pt>
                <c:pt idx="219">
                  <c:v>26</c:v>
                </c:pt>
                <c:pt idx="220">
                  <c:v>0</c:v>
                </c:pt>
                <c:pt idx="221">
                  <c:v>0</c:v>
                </c:pt>
                <c:pt idx="222">
                  <c:v>36</c:v>
                </c:pt>
                <c:pt idx="223">
                  <c:v>0</c:v>
                </c:pt>
                <c:pt idx="224">
                  <c:v>16</c:v>
                </c:pt>
                <c:pt idx="225">
                  <c:v>0</c:v>
                </c:pt>
                <c:pt idx="226">
                  <c:v>0</c:v>
                </c:pt>
                <c:pt idx="227">
                  <c:v>22</c:v>
                </c:pt>
                <c:pt idx="228">
                  <c:v>0</c:v>
                </c:pt>
                <c:pt idx="229">
                  <c:v>0</c:v>
                </c:pt>
                <c:pt idx="230">
                  <c:v>14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12</c:v>
                </c:pt>
                <c:pt idx="237">
                  <c:v>12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13</c:v>
                </c:pt>
                <c:pt idx="242">
                  <c:v>26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32</c:v>
                </c:pt>
                <c:pt idx="253">
                  <c:v>52</c:v>
                </c:pt>
                <c:pt idx="254">
                  <c:v>21</c:v>
                </c:pt>
                <c:pt idx="255">
                  <c:v>17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49</c:v>
                </c:pt>
                <c:pt idx="260">
                  <c:v>0</c:v>
                </c:pt>
                <c:pt idx="261">
                  <c:v>0</c:v>
                </c:pt>
                <c:pt idx="262">
                  <c:v>45</c:v>
                </c:pt>
                <c:pt idx="263">
                  <c:v>21</c:v>
                </c:pt>
                <c:pt idx="264">
                  <c:v>40</c:v>
                </c:pt>
                <c:pt idx="265">
                  <c:v>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32</c:v>
                </c:pt>
                <c:pt idx="272">
                  <c:v>0</c:v>
                </c:pt>
                <c:pt idx="273">
                  <c:v>44</c:v>
                </c:pt>
                <c:pt idx="274">
                  <c:v>0</c:v>
                </c:pt>
                <c:pt idx="275">
                  <c:v>0</c:v>
                </c:pt>
                <c:pt idx="276">
                  <c:v>21</c:v>
                </c:pt>
                <c:pt idx="277">
                  <c:v>21</c:v>
                </c:pt>
                <c:pt idx="278">
                  <c:v>0</c:v>
                </c:pt>
                <c:pt idx="279">
                  <c:v>6</c:v>
                </c:pt>
                <c:pt idx="280">
                  <c:v>0</c:v>
                </c:pt>
                <c:pt idx="281">
                  <c:v>17</c:v>
                </c:pt>
                <c:pt idx="282">
                  <c:v>0</c:v>
                </c:pt>
                <c:pt idx="283">
                  <c:v>32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45</c:v>
                </c:pt>
                <c:pt idx="288">
                  <c:v>14</c:v>
                </c:pt>
                <c:pt idx="289">
                  <c:v>9</c:v>
                </c:pt>
                <c:pt idx="290">
                  <c:v>36</c:v>
                </c:pt>
                <c:pt idx="291">
                  <c:v>0</c:v>
                </c:pt>
                <c:pt idx="292">
                  <c:v>0</c:v>
                </c:pt>
                <c:pt idx="293">
                  <c:v>17</c:v>
                </c:pt>
                <c:pt idx="294">
                  <c:v>0</c:v>
                </c:pt>
                <c:pt idx="295">
                  <c:v>44</c:v>
                </c:pt>
                <c:pt idx="296">
                  <c:v>8</c:v>
                </c:pt>
                <c:pt idx="297">
                  <c:v>7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6</c:v>
                </c:pt>
                <c:pt idx="302">
                  <c:v>39</c:v>
                </c:pt>
                <c:pt idx="303">
                  <c:v>15</c:v>
                </c:pt>
                <c:pt idx="304">
                  <c:v>0</c:v>
                </c:pt>
                <c:pt idx="305">
                  <c:v>0</c:v>
                </c:pt>
                <c:pt idx="306">
                  <c:v>22</c:v>
                </c:pt>
                <c:pt idx="307">
                  <c:v>0</c:v>
                </c:pt>
                <c:pt idx="308">
                  <c:v>9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17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47</c:v>
                </c:pt>
                <c:pt idx="319">
                  <c:v>0</c:v>
                </c:pt>
                <c:pt idx="320">
                  <c:v>45</c:v>
                </c:pt>
                <c:pt idx="321">
                  <c:v>0</c:v>
                </c:pt>
                <c:pt idx="322">
                  <c:v>13</c:v>
                </c:pt>
                <c:pt idx="323">
                  <c:v>29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43</c:v>
                </c:pt>
                <c:pt idx="328">
                  <c:v>7</c:v>
                </c:pt>
                <c:pt idx="329">
                  <c:v>41</c:v>
                </c:pt>
                <c:pt idx="330">
                  <c:v>45</c:v>
                </c:pt>
                <c:pt idx="331">
                  <c:v>36</c:v>
                </c:pt>
                <c:pt idx="332">
                  <c:v>14</c:v>
                </c:pt>
                <c:pt idx="333">
                  <c:v>42</c:v>
                </c:pt>
                <c:pt idx="334">
                  <c:v>45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17</c:v>
                </c:pt>
                <c:pt idx="346">
                  <c:v>0</c:v>
                </c:pt>
                <c:pt idx="347">
                  <c:v>29</c:v>
                </c:pt>
                <c:pt idx="348">
                  <c:v>0</c:v>
                </c:pt>
                <c:pt idx="349">
                  <c:v>30</c:v>
                </c:pt>
                <c:pt idx="350">
                  <c:v>28</c:v>
                </c:pt>
                <c:pt idx="351">
                  <c:v>0</c:v>
                </c:pt>
                <c:pt idx="352">
                  <c:v>14</c:v>
                </c:pt>
                <c:pt idx="353">
                  <c:v>0</c:v>
                </c:pt>
                <c:pt idx="354">
                  <c:v>0</c:v>
                </c:pt>
                <c:pt idx="355">
                  <c:v>8</c:v>
                </c:pt>
                <c:pt idx="356">
                  <c:v>38</c:v>
                </c:pt>
                <c:pt idx="357">
                  <c:v>7</c:v>
                </c:pt>
                <c:pt idx="358">
                  <c:v>0</c:v>
                </c:pt>
                <c:pt idx="359">
                  <c:v>14</c:v>
                </c:pt>
                <c:pt idx="360">
                  <c:v>47</c:v>
                </c:pt>
                <c:pt idx="361">
                  <c:v>0</c:v>
                </c:pt>
                <c:pt idx="362">
                  <c:v>38</c:v>
                </c:pt>
                <c:pt idx="363">
                  <c:v>0</c:v>
                </c:pt>
                <c:pt idx="364">
                  <c:v>31</c:v>
                </c:pt>
                <c:pt idx="365">
                  <c:v>33</c:v>
                </c:pt>
                <c:pt idx="366">
                  <c:v>0</c:v>
                </c:pt>
                <c:pt idx="367">
                  <c:v>31</c:v>
                </c:pt>
                <c:pt idx="368">
                  <c:v>5</c:v>
                </c:pt>
                <c:pt idx="369">
                  <c:v>32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31</c:v>
                </c:pt>
                <c:pt idx="2">
                  <c:v>44</c:v>
                </c:pt>
                <c:pt idx="3">
                  <c:v>0</c:v>
                </c:pt>
                <c:pt idx="4">
                  <c:v>43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0</c:v>
                </c:pt>
                <c:pt idx="11">
                  <c:v>48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23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23</c:v>
                </c:pt>
                <c:pt idx="61">
                  <c:v>0</c:v>
                </c:pt>
                <c:pt idx="62">
                  <c:v>42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28</c:v>
                </c:pt>
                <c:pt idx="73">
                  <c:v>31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15</c:v>
                </c:pt>
                <c:pt idx="79">
                  <c:v>0</c:v>
                </c:pt>
                <c:pt idx="80">
                  <c:v>11</c:v>
                </c:pt>
                <c:pt idx="81">
                  <c:v>19</c:v>
                </c:pt>
                <c:pt idx="82">
                  <c:v>25</c:v>
                </c:pt>
                <c:pt idx="83">
                  <c:v>1</c:v>
                </c:pt>
                <c:pt idx="84">
                  <c:v>4</c:v>
                </c:pt>
                <c:pt idx="85">
                  <c:v>44</c:v>
                </c:pt>
                <c:pt idx="86">
                  <c:v>0</c:v>
                </c:pt>
                <c:pt idx="87">
                  <c:v>0</c:v>
                </c:pt>
                <c:pt idx="88">
                  <c:v>44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19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18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23</c:v>
                </c:pt>
                <c:pt idx="106">
                  <c:v>1</c:v>
                </c:pt>
                <c:pt idx="107">
                  <c:v>38</c:v>
                </c:pt>
                <c:pt idx="108">
                  <c:v>19</c:v>
                </c:pt>
                <c:pt idx="109">
                  <c:v>0</c:v>
                </c:pt>
                <c:pt idx="110">
                  <c:v>0</c:v>
                </c:pt>
                <c:pt idx="111">
                  <c:v>23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18</c:v>
                </c:pt>
                <c:pt idx="129">
                  <c:v>14</c:v>
                </c:pt>
                <c:pt idx="130">
                  <c:v>0</c:v>
                </c:pt>
                <c:pt idx="131">
                  <c:v>0</c:v>
                </c:pt>
                <c:pt idx="132">
                  <c:v>3</c:v>
                </c:pt>
                <c:pt idx="133">
                  <c:v>14</c:v>
                </c:pt>
                <c:pt idx="134">
                  <c:v>0</c:v>
                </c:pt>
                <c:pt idx="135">
                  <c:v>0</c:v>
                </c:pt>
                <c:pt idx="136">
                  <c:v>5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15</c:v>
                </c:pt>
                <c:pt idx="141">
                  <c:v>3</c:v>
                </c:pt>
                <c:pt idx="142">
                  <c:v>9</c:v>
                </c:pt>
                <c:pt idx="143">
                  <c:v>0</c:v>
                </c:pt>
                <c:pt idx="144">
                  <c:v>3</c:v>
                </c:pt>
                <c:pt idx="145">
                  <c:v>23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3</c:v>
                </c:pt>
                <c:pt idx="154">
                  <c:v>28</c:v>
                </c:pt>
                <c:pt idx="155">
                  <c:v>1</c:v>
                </c:pt>
                <c:pt idx="156">
                  <c:v>0</c:v>
                </c:pt>
                <c:pt idx="157">
                  <c:v>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</c:v>
                </c:pt>
                <c:pt idx="163">
                  <c:v>8</c:v>
                </c:pt>
                <c:pt idx="164">
                  <c:v>0</c:v>
                </c:pt>
                <c:pt idx="165">
                  <c:v>0</c:v>
                </c:pt>
                <c:pt idx="166">
                  <c:v>3</c:v>
                </c:pt>
                <c:pt idx="167">
                  <c:v>0</c:v>
                </c:pt>
                <c:pt idx="168">
                  <c:v>0</c:v>
                </c:pt>
                <c:pt idx="169">
                  <c:v>50</c:v>
                </c:pt>
                <c:pt idx="170">
                  <c:v>3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19</c:v>
                </c:pt>
                <c:pt idx="186">
                  <c:v>0</c:v>
                </c:pt>
                <c:pt idx="187">
                  <c:v>0</c:v>
                </c:pt>
                <c:pt idx="188">
                  <c:v>39</c:v>
                </c:pt>
                <c:pt idx="189">
                  <c:v>0</c:v>
                </c:pt>
                <c:pt idx="190">
                  <c:v>38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19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19</c:v>
                </c:pt>
                <c:pt idx="210">
                  <c:v>0</c:v>
                </c:pt>
                <c:pt idx="211">
                  <c:v>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8</c:v>
                </c:pt>
                <c:pt idx="217">
                  <c:v>0</c:v>
                </c:pt>
                <c:pt idx="218">
                  <c:v>0</c:v>
                </c:pt>
                <c:pt idx="219">
                  <c:v>44</c:v>
                </c:pt>
                <c:pt idx="220">
                  <c:v>19</c:v>
                </c:pt>
                <c:pt idx="221">
                  <c:v>0</c:v>
                </c:pt>
                <c:pt idx="222">
                  <c:v>19</c:v>
                </c:pt>
                <c:pt idx="223">
                  <c:v>0</c:v>
                </c:pt>
                <c:pt idx="224">
                  <c:v>19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25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33</c:v>
                </c:pt>
                <c:pt idx="237">
                  <c:v>22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32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37</c:v>
                </c:pt>
                <c:pt idx="254">
                  <c:v>29</c:v>
                </c:pt>
                <c:pt idx="255">
                  <c:v>8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1</c:v>
                </c:pt>
                <c:pt idx="265">
                  <c:v>30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9</c:v>
                </c:pt>
                <c:pt idx="277">
                  <c:v>11</c:v>
                </c:pt>
                <c:pt idx="278">
                  <c:v>0</c:v>
                </c:pt>
                <c:pt idx="279">
                  <c:v>19</c:v>
                </c:pt>
                <c:pt idx="280">
                  <c:v>0</c:v>
                </c:pt>
                <c:pt idx="281">
                  <c:v>4</c:v>
                </c:pt>
                <c:pt idx="282">
                  <c:v>1</c:v>
                </c:pt>
                <c:pt idx="283">
                  <c:v>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50</c:v>
                </c:pt>
                <c:pt idx="291">
                  <c:v>0</c:v>
                </c:pt>
                <c:pt idx="292">
                  <c:v>0</c:v>
                </c:pt>
                <c:pt idx="293">
                  <c:v>19</c:v>
                </c:pt>
                <c:pt idx="294">
                  <c:v>0</c:v>
                </c:pt>
                <c:pt idx="295">
                  <c:v>0</c:v>
                </c:pt>
                <c:pt idx="296">
                  <c:v>14</c:v>
                </c:pt>
                <c:pt idx="297">
                  <c:v>24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2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1</c:v>
                </c:pt>
                <c:pt idx="307">
                  <c:v>1</c:v>
                </c:pt>
                <c:pt idx="308">
                  <c:v>15</c:v>
                </c:pt>
                <c:pt idx="309">
                  <c:v>0</c:v>
                </c:pt>
                <c:pt idx="310">
                  <c:v>19</c:v>
                </c:pt>
                <c:pt idx="311">
                  <c:v>0</c:v>
                </c:pt>
                <c:pt idx="312">
                  <c:v>0</c:v>
                </c:pt>
                <c:pt idx="313">
                  <c:v>1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3</c:v>
                </c:pt>
                <c:pt idx="319">
                  <c:v>0</c:v>
                </c:pt>
                <c:pt idx="320">
                  <c:v>1</c:v>
                </c:pt>
                <c:pt idx="321">
                  <c:v>0</c:v>
                </c:pt>
                <c:pt idx="322">
                  <c:v>22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13</c:v>
                </c:pt>
                <c:pt idx="329">
                  <c:v>36</c:v>
                </c:pt>
                <c:pt idx="330">
                  <c:v>0</c:v>
                </c:pt>
                <c:pt idx="331">
                  <c:v>9</c:v>
                </c:pt>
                <c:pt idx="332">
                  <c:v>34</c:v>
                </c:pt>
                <c:pt idx="333">
                  <c:v>44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35</c:v>
                </c:pt>
                <c:pt idx="348">
                  <c:v>0</c:v>
                </c:pt>
                <c:pt idx="349">
                  <c:v>38</c:v>
                </c:pt>
                <c:pt idx="350">
                  <c:v>0</c:v>
                </c:pt>
                <c:pt idx="351">
                  <c:v>0</c:v>
                </c:pt>
                <c:pt idx="352">
                  <c:v>18</c:v>
                </c:pt>
                <c:pt idx="353">
                  <c:v>0</c:v>
                </c:pt>
                <c:pt idx="354">
                  <c:v>0</c:v>
                </c:pt>
                <c:pt idx="355">
                  <c:v>14</c:v>
                </c:pt>
                <c:pt idx="356">
                  <c:v>0</c:v>
                </c:pt>
                <c:pt idx="357">
                  <c:v>25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16</c:v>
                </c:pt>
                <c:pt idx="369">
                  <c:v>0</c:v>
                </c:pt>
                <c:pt idx="37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8.25</c:v>
                </c:pt>
                <c:pt idx="2">
                  <c:v>7.35</c:v>
                </c:pt>
                <c:pt idx="3">
                  <c:v>2.15</c:v>
                </c:pt>
                <c:pt idx="4">
                  <c:v>0.54400000000000004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3.4049999999999998</c:v>
                </c:pt>
                <c:pt idx="10">
                  <c:v>0</c:v>
                </c:pt>
                <c:pt idx="11">
                  <c:v>4.4859999999999998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5.56</c:v>
                </c:pt>
                <c:pt idx="21">
                  <c:v>3.5070000000000001</c:v>
                </c:pt>
                <c:pt idx="22">
                  <c:v>0</c:v>
                </c:pt>
                <c:pt idx="23">
                  <c:v>0</c:v>
                </c:pt>
                <c:pt idx="24">
                  <c:v>0.32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13.18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1.26</c:v>
                </c:pt>
                <c:pt idx="39">
                  <c:v>0</c:v>
                </c:pt>
                <c:pt idx="40">
                  <c:v>2194.6001000000001</c:v>
                </c:pt>
                <c:pt idx="41">
                  <c:v>0.76900000000000002</c:v>
                </c:pt>
                <c:pt idx="42">
                  <c:v>0</c:v>
                </c:pt>
                <c:pt idx="43">
                  <c:v>0</c:v>
                </c:pt>
                <c:pt idx="44">
                  <c:v>0.86099999999999999</c:v>
                </c:pt>
                <c:pt idx="45">
                  <c:v>0</c:v>
                </c:pt>
                <c:pt idx="46">
                  <c:v>2.21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4.9000000000000004</c:v>
                </c:pt>
                <c:pt idx="53">
                  <c:v>6.45</c:v>
                </c:pt>
                <c:pt idx="54">
                  <c:v>1.88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6.4</c:v>
                </c:pt>
                <c:pt idx="60">
                  <c:v>2.34</c:v>
                </c:pt>
                <c:pt idx="61">
                  <c:v>0</c:v>
                </c:pt>
                <c:pt idx="62">
                  <c:v>3.4950000000000001</c:v>
                </c:pt>
                <c:pt idx="63">
                  <c:v>9.7100000000000009</c:v>
                </c:pt>
                <c:pt idx="64">
                  <c:v>6.9</c:v>
                </c:pt>
                <c:pt idx="65">
                  <c:v>9.9499999999999993</c:v>
                </c:pt>
                <c:pt idx="66">
                  <c:v>0</c:v>
                </c:pt>
                <c:pt idx="67">
                  <c:v>0</c:v>
                </c:pt>
                <c:pt idx="68">
                  <c:v>7.96</c:v>
                </c:pt>
                <c:pt idx="69">
                  <c:v>2751.6201000000001</c:v>
                </c:pt>
                <c:pt idx="70">
                  <c:v>0</c:v>
                </c:pt>
                <c:pt idx="71">
                  <c:v>0</c:v>
                </c:pt>
                <c:pt idx="72">
                  <c:v>14.39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2.5499999999999998</c:v>
                </c:pt>
                <c:pt idx="79">
                  <c:v>0</c:v>
                </c:pt>
                <c:pt idx="80">
                  <c:v>0</c:v>
                </c:pt>
                <c:pt idx="81">
                  <c:v>0.36699999999999999</c:v>
                </c:pt>
                <c:pt idx="82">
                  <c:v>1.28</c:v>
                </c:pt>
                <c:pt idx="83">
                  <c:v>23.51</c:v>
                </c:pt>
                <c:pt idx="84">
                  <c:v>22.36</c:v>
                </c:pt>
                <c:pt idx="85">
                  <c:v>6.97</c:v>
                </c:pt>
                <c:pt idx="86">
                  <c:v>0</c:v>
                </c:pt>
                <c:pt idx="87">
                  <c:v>0</c:v>
                </c:pt>
                <c:pt idx="88">
                  <c:v>5.46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0.58599999999999997</c:v>
                </c:pt>
                <c:pt idx="94">
                  <c:v>2.38</c:v>
                </c:pt>
                <c:pt idx="95">
                  <c:v>0</c:v>
                </c:pt>
                <c:pt idx="96">
                  <c:v>0.81</c:v>
                </c:pt>
                <c:pt idx="97">
                  <c:v>5.4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2.46</c:v>
                </c:pt>
                <c:pt idx="102">
                  <c:v>0</c:v>
                </c:pt>
                <c:pt idx="103">
                  <c:v>1.18</c:v>
                </c:pt>
                <c:pt idx="104">
                  <c:v>0</c:v>
                </c:pt>
                <c:pt idx="105">
                  <c:v>1.3460000000000001</c:v>
                </c:pt>
                <c:pt idx="106">
                  <c:v>7.9000000000000001E-2</c:v>
                </c:pt>
                <c:pt idx="107">
                  <c:v>7.86</c:v>
                </c:pt>
                <c:pt idx="108">
                  <c:v>2.7</c:v>
                </c:pt>
                <c:pt idx="109">
                  <c:v>3.3</c:v>
                </c:pt>
                <c:pt idx="110">
                  <c:v>0</c:v>
                </c:pt>
                <c:pt idx="111">
                  <c:v>2.68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2.7829999999999999</c:v>
                </c:pt>
                <c:pt idx="125">
                  <c:v>1.9</c:v>
                </c:pt>
                <c:pt idx="126">
                  <c:v>0</c:v>
                </c:pt>
                <c:pt idx="127">
                  <c:v>0</c:v>
                </c:pt>
                <c:pt idx="128">
                  <c:v>3.32</c:v>
                </c:pt>
                <c:pt idx="129">
                  <c:v>0.01</c:v>
                </c:pt>
                <c:pt idx="130">
                  <c:v>0</c:v>
                </c:pt>
                <c:pt idx="131">
                  <c:v>0</c:v>
                </c:pt>
                <c:pt idx="132">
                  <c:v>9.2899999999999991</c:v>
                </c:pt>
                <c:pt idx="133">
                  <c:v>0.18</c:v>
                </c:pt>
                <c:pt idx="134">
                  <c:v>0</c:v>
                </c:pt>
                <c:pt idx="135">
                  <c:v>3.5</c:v>
                </c:pt>
                <c:pt idx="136">
                  <c:v>7.2999999999999995E-2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0.378</c:v>
                </c:pt>
                <c:pt idx="141">
                  <c:v>0.58599999999999997</c:v>
                </c:pt>
                <c:pt idx="142">
                  <c:v>0.56599999999999995</c:v>
                </c:pt>
                <c:pt idx="143">
                  <c:v>3.92</c:v>
                </c:pt>
                <c:pt idx="144">
                  <c:v>4682.5097999999998</c:v>
                </c:pt>
                <c:pt idx="145">
                  <c:v>6400.6400999999996</c:v>
                </c:pt>
                <c:pt idx="146">
                  <c:v>6045.9701999999997</c:v>
                </c:pt>
                <c:pt idx="147">
                  <c:v>8588.4297000000006</c:v>
                </c:pt>
                <c:pt idx="148">
                  <c:v>6172.5097999999998</c:v>
                </c:pt>
                <c:pt idx="149">
                  <c:v>0</c:v>
                </c:pt>
                <c:pt idx="150">
                  <c:v>7928.6698999999999</c:v>
                </c:pt>
                <c:pt idx="151">
                  <c:v>4953.6000999999997</c:v>
                </c:pt>
                <c:pt idx="152">
                  <c:v>6507.8900999999996</c:v>
                </c:pt>
                <c:pt idx="153">
                  <c:v>1113.8699999999999</c:v>
                </c:pt>
                <c:pt idx="154">
                  <c:v>479.48</c:v>
                </c:pt>
                <c:pt idx="155">
                  <c:v>4912.6602000000003</c:v>
                </c:pt>
                <c:pt idx="156">
                  <c:v>0</c:v>
                </c:pt>
                <c:pt idx="157">
                  <c:v>0</c:v>
                </c:pt>
                <c:pt idx="158">
                  <c:v>3683.8400999999999</c:v>
                </c:pt>
                <c:pt idx="159">
                  <c:v>0</c:v>
                </c:pt>
                <c:pt idx="160">
                  <c:v>2774.1100999999999</c:v>
                </c:pt>
                <c:pt idx="161">
                  <c:v>0</c:v>
                </c:pt>
                <c:pt idx="162">
                  <c:v>683.7</c:v>
                </c:pt>
                <c:pt idx="163">
                  <c:v>171.27</c:v>
                </c:pt>
                <c:pt idx="164">
                  <c:v>0</c:v>
                </c:pt>
                <c:pt idx="165">
                  <c:v>0</c:v>
                </c:pt>
                <c:pt idx="166">
                  <c:v>1867.5699</c:v>
                </c:pt>
                <c:pt idx="167">
                  <c:v>0</c:v>
                </c:pt>
                <c:pt idx="168">
                  <c:v>0</c:v>
                </c:pt>
                <c:pt idx="169">
                  <c:v>20.079999999999998</c:v>
                </c:pt>
                <c:pt idx="170">
                  <c:v>0.48849999999999999</c:v>
                </c:pt>
                <c:pt idx="171">
                  <c:v>0</c:v>
                </c:pt>
                <c:pt idx="172">
                  <c:v>0</c:v>
                </c:pt>
                <c:pt idx="173">
                  <c:v>2465.7199999999998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1.8</c:v>
                </c:pt>
                <c:pt idx="179">
                  <c:v>0</c:v>
                </c:pt>
                <c:pt idx="180">
                  <c:v>0</c:v>
                </c:pt>
                <c:pt idx="181">
                  <c:v>3.44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1.1299999999999999</c:v>
                </c:pt>
                <c:pt idx="186">
                  <c:v>0</c:v>
                </c:pt>
                <c:pt idx="187">
                  <c:v>0</c:v>
                </c:pt>
                <c:pt idx="188">
                  <c:v>2.48</c:v>
                </c:pt>
                <c:pt idx="189">
                  <c:v>0</c:v>
                </c:pt>
                <c:pt idx="190">
                  <c:v>3.3650000000000002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0.41399999999999998</c:v>
                </c:pt>
                <c:pt idx="195">
                  <c:v>0</c:v>
                </c:pt>
                <c:pt idx="196">
                  <c:v>4.3600000000000003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1.7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0.47899999999999998</c:v>
                </c:pt>
                <c:pt idx="210">
                  <c:v>0</c:v>
                </c:pt>
                <c:pt idx="211">
                  <c:v>1.3520000000000001</c:v>
                </c:pt>
                <c:pt idx="212">
                  <c:v>7.42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17.3</c:v>
                </c:pt>
                <c:pt idx="218">
                  <c:v>0</c:v>
                </c:pt>
                <c:pt idx="219">
                  <c:v>0.13500000000000001</c:v>
                </c:pt>
                <c:pt idx="220">
                  <c:v>0</c:v>
                </c:pt>
                <c:pt idx="221">
                  <c:v>0</c:v>
                </c:pt>
                <c:pt idx="222">
                  <c:v>0.82299999999999995</c:v>
                </c:pt>
                <c:pt idx="223">
                  <c:v>0</c:v>
                </c:pt>
                <c:pt idx="224">
                  <c:v>6.71</c:v>
                </c:pt>
                <c:pt idx="225">
                  <c:v>0</c:v>
                </c:pt>
                <c:pt idx="226">
                  <c:v>0</c:v>
                </c:pt>
                <c:pt idx="227">
                  <c:v>0.27</c:v>
                </c:pt>
                <c:pt idx="228">
                  <c:v>0</c:v>
                </c:pt>
                <c:pt idx="229">
                  <c:v>0</c:v>
                </c:pt>
                <c:pt idx="230">
                  <c:v>1.77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1.6</c:v>
                </c:pt>
                <c:pt idx="237">
                  <c:v>0.77500000000000002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36</c:v>
                </c:pt>
                <c:pt idx="242">
                  <c:v>7.66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2.68</c:v>
                </c:pt>
                <c:pt idx="253">
                  <c:v>0.80400000000000005</c:v>
                </c:pt>
                <c:pt idx="254">
                  <c:v>0.68</c:v>
                </c:pt>
                <c:pt idx="255">
                  <c:v>31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2.68</c:v>
                </c:pt>
                <c:pt idx="260">
                  <c:v>0</c:v>
                </c:pt>
                <c:pt idx="261">
                  <c:v>0</c:v>
                </c:pt>
                <c:pt idx="262">
                  <c:v>46.68</c:v>
                </c:pt>
                <c:pt idx="263">
                  <c:v>3.1</c:v>
                </c:pt>
                <c:pt idx="264">
                  <c:v>0.72599999999999998</c:v>
                </c:pt>
                <c:pt idx="265">
                  <c:v>0.107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2.61</c:v>
                </c:pt>
                <c:pt idx="272">
                  <c:v>0</c:v>
                </c:pt>
                <c:pt idx="273">
                  <c:v>0.43</c:v>
                </c:pt>
                <c:pt idx="274">
                  <c:v>0</c:v>
                </c:pt>
                <c:pt idx="275">
                  <c:v>0</c:v>
                </c:pt>
                <c:pt idx="276">
                  <c:v>0.33500000000000002</c:v>
                </c:pt>
                <c:pt idx="277">
                  <c:v>48.25</c:v>
                </c:pt>
                <c:pt idx="278">
                  <c:v>0</c:v>
                </c:pt>
                <c:pt idx="279">
                  <c:v>2.74</c:v>
                </c:pt>
                <c:pt idx="280">
                  <c:v>0</c:v>
                </c:pt>
                <c:pt idx="281">
                  <c:v>19.989999999999998</c:v>
                </c:pt>
                <c:pt idx="282">
                  <c:v>0</c:v>
                </c:pt>
                <c:pt idx="283">
                  <c:v>2.98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10.96</c:v>
                </c:pt>
                <c:pt idx="288">
                  <c:v>1.1399999999999999</c:v>
                </c:pt>
                <c:pt idx="289">
                  <c:v>7.2</c:v>
                </c:pt>
                <c:pt idx="290">
                  <c:v>3.03</c:v>
                </c:pt>
                <c:pt idx="291">
                  <c:v>0</c:v>
                </c:pt>
                <c:pt idx="292">
                  <c:v>1.276</c:v>
                </c:pt>
                <c:pt idx="293">
                  <c:v>6.93</c:v>
                </c:pt>
                <c:pt idx="294">
                  <c:v>0</c:v>
                </c:pt>
                <c:pt idx="295">
                  <c:v>6.16</c:v>
                </c:pt>
                <c:pt idx="296">
                  <c:v>0.82</c:v>
                </c:pt>
                <c:pt idx="297">
                  <c:v>9.2200000000000006</c:v>
                </c:pt>
                <c:pt idx="298">
                  <c:v>0</c:v>
                </c:pt>
                <c:pt idx="299">
                  <c:v>8.8999999999999996E-2</c:v>
                </c:pt>
                <c:pt idx="300">
                  <c:v>0</c:v>
                </c:pt>
                <c:pt idx="301">
                  <c:v>17</c:v>
                </c:pt>
                <c:pt idx="302">
                  <c:v>3.8250000000000002</c:v>
                </c:pt>
                <c:pt idx="303">
                  <c:v>6.55</c:v>
                </c:pt>
                <c:pt idx="304">
                  <c:v>0</c:v>
                </c:pt>
                <c:pt idx="305">
                  <c:v>0</c:v>
                </c:pt>
                <c:pt idx="306">
                  <c:v>0.43</c:v>
                </c:pt>
                <c:pt idx="307">
                  <c:v>0</c:v>
                </c:pt>
                <c:pt idx="308">
                  <c:v>4.68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5.8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3605.47</c:v>
                </c:pt>
                <c:pt idx="319">
                  <c:v>0</c:v>
                </c:pt>
                <c:pt idx="320">
                  <c:v>0.19719999999999999</c:v>
                </c:pt>
                <c:pt idx="321">
                  <c:v>0</c:v>
                </c:pt>
                <c:pt idx="322">
                  <c:v>13.84</c:v>
                </c:pt>
                <c:pt idx="323">
                  <c:v>1.0900000000000001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0.33500000000000002</c:v>
                </c:pt>
                <c:pt idx="328">
                  <c:v>0.56000000000000005</c:v>
                </c:pt>
                <c:pt idx="329">
                  <c:v>0.92900000000000005</c:v>
                </c:pt>
                <c:pt idx="330">
                  <c:v>1.36</c:v>
                </c:pt>
                <c:pt idx="331">
                  <c:v>0.14399999999999999</c:v>
                </c:pt>
                <c:pt idx="332">
                  <c:v>1.845</c:v>
                </c:pt>
                <c:pt idx="333">
                  <c:v>0.71199999999999997</c:v>
                </c:pt>
                <c:pt idx="334">
                  <c:v>6.08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</c:v>
                </c:pt>
                <c:pt idx="346">
                  <c:v>0</c:v>
                </c:pt>
                <c:pt idx="347">
                  <c:v>18.98</c:v>
                </c:pt>
                <c:pt idx="348">
                  <c:v>0</c:v>
                </c:pt>
                <c:pt idx="349">
                  <c:v>1.27</c:v>
                </c:pt>
                <c:pt idx="350">
                  <c:v>1.69</c:v>
                </c:pt>
                <c:pt idx="351">
                  <c:v>0</c:v>
                </c:pt>
                <c:pt idx="352">
                  <c:v>1.39</c:v>
                </c:pt>
                <c:pt idx="353">
                  <c:v>0</c:v>
                </c:pt>
                <c:pt idx="354">
                  <c:v>0</c:v>
                </c:pt>
                <c:pt idx="355">
                  <c:v>0.17299999999999999</c:v>
                </c:pt>
                <c:pt idx="356">
                  <c:v>0.25700000000000001</c:v>
                </c:pt>
                <c:pt idx="357">
                  <c:v>0.442</c:v>
                </c:pt>
                <c:pt idx="358">
                  <c:v>0</c:v>
                </c:pt>
                <c:pt idx="359">
                  <c:v>0.9</c:v>
                </c:pt>
                <c:pt idx="360">
                  <c:v>4.9000000000000004</c:v>
                </c:pt>
                <c:pt idx="361">
                  <c:v>0</c:v>
                </c:pt>
                <c:pt idx="362">
                  <c:v>8197.7803000000004</c:v>
                </c:pt>
                <c:pt idx="363">
                  <c:v>0</c:v>
                </c:pt>
                <c:pt idx="364">
                  <c:v>1177.22</c:v>
                </c:pt>
                <c:pt idx="365">
                  <c:v>4340.8599000000004</c:v>
                </c:pt>
                <c:pt idx="366">
                  <c:v>0</c:v>
                </c:pt>
                <c:pt idx="367">
                  <c:v>5283.71</c:v>
                </c:pt>
                <c:pt idx="368">
                  <c:v>14238.570299999999</c:v>
                </c:pt>
                <c:pt idx="369">
                  <c:v>7529.7798000000003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6.95</c:v>
                </c:pt>
                <c:pt idx="2">
                  <c:v>10</c:v>
                </c:pt>
                <c:pt idx="3">
                  <c:v>0</c:v>
                </c:pt>
                <c:pt idx="4">
                  <c:v>0.54200000000000004</c:v>
                </c:pt>
                <c:pt idx="5">
                  <c:v>0</c:v>
                </c:pt>
                <c:pt idx="6">
                  <c:v>5.4</c:v>
                </c:pt>
                <c:pt idx="7">
                  <c:v>0</c:v>
                </c:pt>
                <c:pt idx="8">
                  <c:v>0</c:v>
                </c:pt>
                <c:pt idx="9">
                  <c:v>3.25</c:v>
                </c:pt>
                <c:pt idx="10">
                  <c:v>0</c:v>
                </c:pt>
                <c:pt idx="11">
                  <c:v>4.2839999999999998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4.83</c:v>
                </c:pt>
                <c:pt idx="21">
                  <c:v>3.387</c:v>
                </c:pt>
                <c:pt idx="22">
                  <c:v>0</c:v>
                </c:pt>
                <c:pt idx="23">
                  <c:v>0</c:v>
                </c:pt>
                <c:pt idx="24">
                  <c:v>0.27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12.38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1.1200000000000001</c:v>
                </c:pt>
                <c:pt idx="39">
                  <c:v>0</c:v>
                </c:pt>
                <c:pt idx="40">
                  <c:v>2446.9299000000001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0.76600000000000001</c:v>
                </c:pt>
                <c:pt idx="45">
                  <c:v>0</c:v>
                </c:pt>
                <c:pt idx="46">
                  <c:v>2.17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6.09</c:v>
                </c:pt>
                <c:pt idx="54">
                  <c:v>0</c:v>
                </c:pt>
                <c:pt idx="55">
                  <c:v>2.88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2.2999999999999998</c:v>
                </c:pt>
                <c:pt idx="61">
                  <c:v>0</c:v>
                </c:pt>
                <c:pt idx="62">
                  <c:v>3.15</c:v>
                </c:pt>
                <c:pt idx="63">
                  <c:v>10.76</c:v>
                </c:pt>
                <c:pt idx="64">
                  <c:v>6.65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7.76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14.17</c:v>
                </c:pt>
                <c:pt idx="73">
                  <c:v>9.5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2.35</c:v>
                </c:pt>
                <c:pt idx="79">
                  <c:v>0</c:v>
                </c:pt>
                <c:pt idx="80">
                  <c:v>7775.9701999999997</c:v>
                </c:pt>
                <c:pt idx="81">
                  <c:v>0.32700000000000001</c:v>
                </c:pt>
                <c:pt idx="82">
                  <c:v>0</c:v>
                </c:pt>
                <c:pt idx="83">
                  <c:v>52.29</c:v>
                </c:pt>
                <c:pt idx="84">
                  <c:v>1.29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5.0999999999999996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2.29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1.3</c:v>
                </c:pt>
                <c:pt idx="106">
                  <c:v>0</c:v>
                </c:pt>
                <c:pt idx="107">
                  <c:v>7.64</c:v>
                </c:pt>
                <c:pt idx="108">
                  <c:v>2.39</c:v>
                </c:pt>
                <c:pt idx="109">
                  <c:v>0</c:v>
                </c:pt>
                <c:pt idx="110">
                  <c:v>0</c:v>
                </c:pt>
                <c:pt idx="111">
                  <c:v>2.5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3.14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4.16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6.9</c:v>
                </c:pt>
                <c:pt idx="133">
                  <c:v>0</c:v>
                </c:pt>
                <c:pt idx="134">
                  <c:v>0</c:v>
                </c:pt>
                <c:pt idx="135">
                  <c:v>3.2749999999999999</c:v>
                </c:pt>
                <c:pt idx="136">
                  <c:v>6.9000000000000006E-2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0.29599999999999999</c:v>
                </c:pt>
                <c:pt idx="141">
                  <c:v>0.85</c:v>
                </c:pt>
                <c:pt idx="142">
                  <c:v>0.57999999999999996</c:v>
                </c:pt>
                <c:pt idx="143">
                  <c:v>0</c:v>
                </c:pt>
                <c:pt idx="144">
                  <c:v>5226.71</c:v>
                </c:pt>
                <c:pt idx="145">
                  <c:v>5946.2798000000003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10595.8604</c:v>
                </c:pt>
                <c:pt idx="150">
                  <c:v>8289.2998000000007</c:v>
                </c:pt>
                <c:pt idx="151">
                  <c:v>0</c:v>
                </c:pt>
                <c:pt idx="152">
                  <c:v>6483.6298999999999</c:v>
                </c:pt>
                <c:pt idx="153">
                  <c:v>1235.8599999999999</c:v>
                </c:pt>
                <c:pt idx="154">
                  <c:v>425.69</c:v>
                </c:pt>
                <c:pt idx="155">
                  <c:v>5105.9701999999997</c:v>
                </c:pt>
                <c:pt idx="156">
                  <c:v>0</c:v>
                </c:pt>
                <c:pt idx="157">
                  <c:v>1999.83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712.92</c:v>
                </c:pt>
                <c:pt idx="163">
                  <c:v>156.27000000000001</c:v>
                </c:pt>
                <c:pt idx="164">
                  <c:v>0</c:v>
                </c:pt>
                <c:pt idx="165">
                  <c:v>0</c:v>
                </c:pt>
                <c:pt idx="166">
                  <c:v>2076.5700999999999</c:v>
                </c:pt>
                <c:pt idx="167">
                  <c:v>0</c:v>
                </c:pt>
                <c:pt idx="168">
                  <c:v>0</c:v>
                </c:pt>
                <c:pt idx="169">
                  <c:v>19.2</c:v>
                </c:pt>
                <c:pt idx="170">
                  <c:v>0.53600000000000003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3.37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1.1000000000000001</c:v>
                </c:pt>
                <c:pt idx="186">
                  <c:v>0</c:v>
                </c:pt>
                <c:pt idx="187">
                  <c:v>0</c:v>
                </c:pt>
                <c:pt idx="188">
                  <c:v>2.36</c:v>
                </c:pt>
                <c:pt idx="189">
                  <c:v>1.53</c:v>
                </c:pt>
                <c:pt idx="190">
                  <c:v>3.2349999999999999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0.45750000000000002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1.54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0.437</c:v>
                </c:pt>
                <c:pt idx="210">
                  <c:v>0</c:v>
                </c:pt>
                <c:pt idx="211">
                  <c:v>1.31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2.2200000000000002</c:v>
                </c:pt>
                <c:pt idx="221">
                  <c:v>0</c:v>
                </c:pt>
                <c:pt idx="222">
                  <c:v>0.77900000000000003</c:v>
                </c:pt>
                <c:pt idx="223">
                  <c:v>0</c:v>
                </c:pt>
                <c:pt idx="224">
                  <c:v>6.35</c:v>
                </c:pt>
                <c:pt idx="225">
                  <c:v>0</c:v>
                </c:pt>
                <c:pt idx="226">
                  <c:v>1.45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1.65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1.34</c:v>
                </c:pt>
                <c:pt idx="237">
                  <c:v>0.69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36.4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3.23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25.18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0.62</c:v>
                </c:pt>
                <c:pt idx="255">
                  <c:v>31.1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2.92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1.2350000000000001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0.40799999999999997</c:v>
                </c:pt>
                <c:pt idx="277">
                  <c:v>46.05</c:v>
                </c:pt>
                <c:pt idx="278">
                  <c:v>0</c:v>
                </c:pt>
                <c:pt idx="279">
                  <c:v>2.52</c:v>
                </c:pt>
                <c:pt idx="280">
                  <c:v>0</c:v>
                </c:pt>
                <c:pt idx="281">
                  <c:v>19.3</c:v>
                </c:pt>
                <c:pt idx="282">
                  <c:v>7.85</c:v>
                </c:pt>
                <c:pt idx="283">
                  <c:v>2.64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1.105</c:v>
                </c:pt>
                <c:pt idx="289">
                  <c:v>6.6</c:v>
                </c:pt>
                <c:pt idx="290">
                  <c:v>2.79</c:v>
                </c:pt>
                <c:pt idx="291">
                  <c:v>0</c:v>
                </c:pt>
                <c:pt idx="292">
                  <c:v>0</c:v>
                </c:pt>
                <c:pt idx="293">
                  <c:v>6.52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8.98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15.4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0.63</c:v>
                </c:pt>
                <c:pt idx="307">
                  <c:v>1.3620000000000001</c:v>
                </c:pt>
                <c:pt idx="308">
                  <c:v>0</c:v>
                </c:pt>
                <c:pt idx="309">
                  <c:v>0</c:v>
                </c:pt>
                <c:pt idx="310">
                  <c:v>7.37</c:v>
                </c:pt>
                <c:pt idx="311">
                  <c:v>0</c:v>
                </c:pt>
                <c:pt idx="312">
                  <c:v>0</c:v>
                </c:pt>
                <c:pt idx="313">
                  <c:v>5.55</c:v>
                </c:pt>
                <c:pt idx="314">
                  <c:v>0</c:v>
                </c:pt>
                <c:pt idx="315">
                  <c:v>1.7250000000000001</c:v>
                </c:pt>
                <c:pt idx="316">
                  <c:v>0</c:v>
                </c:pt>
                <c:pt idx="317">
                  <c:v>0</c:v>
                </c:pt>
                <c:pt idx="318">
                  <c:v>4058.1001000000001</c:v>
                </c:pt>
                <c:pt idx="319">
                  <c:v>0</c:v>
                </c:pt>
                <c:pt idx="320">
                  <c:v>0.2215</c:v>
                </c:pt>
                <c:pt idx="321">
                  <c:v>0</c:v>
                </c:pt>
                <c:pt idx="322">
                  <c:v>13.24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0.111</c:v>
                </c:pt>
                <c:pt idx="332">
                  <c:v>1.84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37.1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1.1499999999999999</c:v>
                </c:pt>
                <c:pt idx="350">
                  <c:v>0</c:v>
                </c:pt>
                <c:pt idx="351">
                  <c:v>0</c:v>
                </c:pt>
                <c:pt idx="352">
                  <c:v>1.33</c:v>
                </c:pt>
                <c:pt idx="353">
                  <c:v>0.91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0.32800000000000001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14008.5996</c:v>
                </c:pt>
                <c:pt idx="369">
                  <c:v>0</c:v>
                </c:pt>
                <c:pt idx="370">
                  <c:v>2724.77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Normal="100" workbookViewId="0">
      <selection activeCell="C35" sqref="C35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45899</v>
      </c>
      <c r="F1" s="7"/>
      <c r="G1" s="102"/>
      <c r="H1" s="103"/>
      <c r="I1" s="104" t="s">
        <v>782</v>
      </c>
      <c r="J1" s="105"/>
      <c r="K1" s="133"/>
      <c r="L1" s="7"/>
      <c r="M1" s="7" t="s">
        <v>70</v>
      </c>
      <c r="N1" s="19"/>
      <c r="O1" s="20"/>
      <c r="P1" s="20"/>
      <c r="Q1" s="21" t="s">
        <v>777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784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440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3.387</v>
      </c>
      <c r="C4" s="109">
        <f>((B4-K4)/K4)*100</f>
        <v>109.46196660482374</v>
      </c>
      <c r="D4" s="62">
        <f>ALL!D16</f>
        <v>18</v>
      </c>
      <c r="E4" s="62">
        <f>ALL!E16</f>
        <v>0</v>
      </c>
      <c r="F4" s="82">
        <f>ALL!F16</f>
        <v>3.5070000000000001</v>
      </c>
      <c r="G4" s="82">
        <f>ALL!G16</f>
        <v>3.387</v>
      </c>
      <c r="H4" s="63">
        <f>ALL!C16</f>
        <v>3.8069999999999999</v>
      </c>
      <c r="I4" s="64" t="str">
        <f t="shared" ref="I4:I24" si="0">IF(B4&gt;H4,"Long","Short")</f>
        <v>Short</v>
      </c>
      <c r="J4" s="99">
        <f t="shared" ref="J4:J24" si="1">((B4-H4)/H4)*100</f>
        <v>-11.032308904649328</v>
      </c>
      <c r="K4" s="136">
        <v>1.617</v>
      </c>
      <c r="L4" s="106">
        <f>C34/100</f>
        <v>0.43105344696323711</v>
      </c>
      <c r="M4" s="24"/>
      <c r="N4" s="94">
        <f>C36/100</f>
        <v>0.37560806167370908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109.46196660482374</v>
      </c>
      <c r="S4" s="32">
        <f t="shared" ref="S4:S24" si="4">B4*P4</f>
        <v>7758.4712430426716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15.9</v>
      </c>
      <c r="C5" s="95">
        <f>((B5-K5)/K5)*100</f>
        <v>6.8548387096774164</v>
      </c>
      <c r="D5" s="33" t="str">
        <f>ALL!D251</f>
        <v>N/A</v>
      </c>
      <c r="E5" s="33" t="str">
        <f>ALL!E251</f>
        <v>N/A</v>
      </c>
      <c r="F5" s="83" t="str">
        <f>ALL!F251</f>
        <v>N/A</v>
      </c>
      <c r="G5" s="83" t="str">
        <f>ALL!G251</f>
        <v>N/A</v>
      </c>
      <c r="H5" s="34">
        <f>ALL!C251</f>
        <v>16.38</v>
      </c>
      <c r="I5" s="65" t="str">
        <f t="shared" si="0"/>
        <v>Short</v>
      </c>
      <c r="J5" s="100">
        <f t="shared" si="1"/>
        <v>-2.9304029304029222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6.8548387096774164</v>
      </c>
      <c r="S5" s="36">
        <f t="shared" si="4"/>
        <v>3957.9032258064512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52.7</v>
      </c>
      <c r="C6" s="110">
        <f t="shared" ref="C6:C25" si="6">((B6-K6)/K6)*100</f>
        <v>57.219570405727914</v>
      </c>
      <c r="D6" s="37">
        <f>ALL!D232</f>
        <v>45</v>
      </c>
      <c r="E6" s="37" t="str">
        <f>ALL!E232</f>
        <v>N/A</v>
      </c>
      <c r="F6" s="84">
        <f>ALL!F232</f>
        <v>46.68</v>
      </c>
      <c r="G6" s="84" t="str">
        <f>ALL!G232</f>
        <v>N/A</v>
      </c>
      <c r="H6" s="34">
        <f>ALL!C232</f>
        <v>45.18</v>
      </c>
      <c r="I6" s="65" t="str">
        <f t="shared" si="0"/>
        <v>Long</v>
      </c>
      <c r="J6" s="101">
        <f t="shared" si="1"/>
        <v>16.644532979194341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57.219570405727914</v>
      </c>
      <c r="S6" s="40">
        <f t="shared" si="4"/>
        <v>5823.4128878281617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19.170000000000002</v>
      </c>
      <c r="C7" s="95">
        <f>((B7-K7)/K7)*100</f>
        <v>22.101910828025495</v>
      </c>
      <c r="D7" s="33">
        <f>ALL!D248</f>
        <v>17</v>
      </c>
      <c r="E7" s="33">
        <f>ALL!E248</f>
        <v>4</v>
      </c>
      <c r="F7" s="83">
        <f>ALL!F248</f>
        <v>19.989999999999998</v>
      </c>
      <c r="G7" s="83">
        <f>ALL!G248</f>
        <v>19.3</v>
      </c>
      <c r="H7" s="34">
        <f>ALL!C248</f>
        <v>20.079999999999998</v>
      </c>
      <c r="I7" s="65" t="str">
        <f t="shared" si="0"/>
        <v>Short</v>
      </c>
      <c r="J7" s="100">
        <f>((B7-H7)/H7)*100</f>
        <v>-4.5318725099601425</v>
      </c>
      <c r="K7" s="137">
        <v>15.7</v>
      </c>
      <c r="L7" s="25"/>
      <c r="M7" s="42">
        <f>-N4+L4</f>
        <v>5.5445385289528026E-2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22.101910828025495</v>
      </c>
      <c r="S7" s="36">
        <f t="shared" si="4"/>
        <v>4522.6547770700645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8.59</v>
      </c>
      <c r="C8" s="110">
        <f t="shared" si="6"/>
        <v>13.624338624338627</v>
      </c>
      <c r="D8" s="37">
        <f>ALL!D96</f>
        <v>15</v>
      </c>
      <c r="E8" s="37">
        <f>ALL!E96</f>
        <v>38</v>
      </c>
      <c r="F8" s="84">
        <f>ALL!F96</f>
        <v>7.86</v>
      </c>
      <c r="G8" s="84">
        <f>ALL!G96</f>
        <v>7.64</v>
      </c>
      <c r="H8" s="34">
        <f>ALL!C96</f>
        <v>8.2750000000000004</v>
      </c>
      <c r="I8" s="65" t="str">
        <f t="shared" si="0"/>
        <v>Long</v>
      </c>
      <c r="J8" s="101">
        <f t="shared" si="1"/>
        <v>3.8066465256797519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13.624338624338627</v>
      </c>
      <c r="S8" s="40">
        <f t="shared" si="4"/>
        <v>4208.6455026455033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6.24</v>
      </c>
      <c r="C9" s="95">
        <f>((B9-K9)/K9)*100</f>
        <v>12.23021582733814</v>
      </c>
      <c r="D9" s="33">
        <f>ALL!D260</f>
        <v>44</v>
      </c>
      <c r="E9" s="33" t="str">
        <f>ALL!E260</f>
        <v>N/A</v>
      </c>
      <c r="F9" s="83">
        <f>ALL!F260</f>
        <v>6.16</v>
      </c>
      <c r="G9" s="83" t="str">
        <f>ALL!G260</f>
        <v>N/A</v>
      </c>
      <c r="H9" s="34">
        <f>ALL!C260</f>
        <v>6.2</v>
      </c>
      <c r="I9" s="65" t="str">
        <f t="shared" si="0"/>
        <v>Long</v>
      </c>
      <c r="J9" s="100">
        <f t="shared" si="1"/>
        <v>0.64516129032258118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12.23021582733814</v>
      </c>
      <c r="S9" s="36">
        <f t="shared" si="4"/>
        <v>4157.0071942446048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7.58</v>
      </c>
      <c r="C10" s="110">
        <f t="shared" si="6"/>
        <v>26.544240400667778</v>
      </c>
      <c r="D10" s="37">
        <f>ALL!D185</f>
        <v>38</v>
      </c>
      <c r="E10" s="37" t="str">
        <f>ALL!E185</f>
        <v>N/A</v>
      </c>
      <c r="F10" s="84">
        <f>ALL!F185</f>
        <v>7.42</v>
      </c>
      <c r="G10" s="84" t="str">
        <f>ALL!G185</f>
        <v>N/A</v>
      </c>
      <c r="H10" s="34">
        <f>ALL!C185</f>
        <v>7.4</v>
      </c>
      <c r="I10" s="65" t="str">
        <f t="shared" si="0"/>
        <v>Long</v>
      </c>
      <c r="J10" s="101">
        <f>((B10-H10)/H10)*100</f>
        <v>2.4324324324324285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26.544240400667778</v>
      </c>
      <c r="S10" s="40">
        <f t="shared" si="4"/>
        <v>4687.1986644407343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0.66400000000000003</v>
      </c>
      <c r="C11" s="95">
        <f t="shared" si="6"/>
        <v>18.996415770609314</v>
      </c>
      <c r="D11" s="33" t="str">
        <f>ALL!D294</f>
        <v>N/A</v>
      </c>
      <c r="E11" s="33" t="str">
        <f>ALL!E294</f>
        <v>N/A</v>
      </c>
      <c r="F11" s="83" t="str">
        <f>ALL!F294</f>
        <v>N/A</v>
      </c>
      <c r="G11" s="83" t="str">
        <f>ALL!G294</f>
        <v>N/A</v>
      </c>
      <c r="H11" s="34">
        <f>ALL!C294</f>
        <v>0.64400000000000002</v>
      </c>
      <c r="I11" s="65" t="str">
        <f t="shared" si="0"/>
        <v>Long</v>
      </c>
      <c r="J11" s="100">
        <f t="shared" si="1"/>
        <v>3.105590062111804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18.996415770609314</v>
      </c>
      <c r="S11" s="36">
        <f t="shared" si="4"/>
        <v>4407.6272401433689</v>
      </c>
      <c r="T11" s="25"/>
      <c r="U11" s="25"/>
    </row>
    <row r="12" spans="1:21" s="26" customFormat="1" ht="15" customHeight="1" x14ac:dyDescent="0.2">
      <c r="A12" s="92" t="s">
        <v>787</v>
      </c>
      <c r="B12" s="129">
        <f>ALL!O19</f>
        <v>7.79</v>
      </c>
      <c r="C12" s="110">
        <f>((B12-K12)/K12)*100</f>
        <v>59.794871794871796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59.304703476482636</v>
      </c>
      <c r="K12" s="138">
        <v>4.875</v>
      </c>
      <c r="L12" s="25"/>
      <c r="M12" s="25"/>
      <c r="N12" s="25"/>
      <c r="O12" s="92" t="s">
        <v>787</v>
      </c>
      <c r="P12" s="35">
        <f t="shared" si="5"/>
        <v>759.79487179487182</v>
      </c>
      <c r="Q12" s="107">
        <f t="shared" si="2"/>
        <v>3704</v>
      </c>
      <c r="R12" s="98">
        <f t="shared" si="3"/>
        <v>59.794871794871796</v>
      </c>
      <c r="S12" s="40">
        <f t="shared" si="4"/>
        <v>5918.8020512820513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14.28</v>
      </c>
      <c r="C13" s="95">
        <f t="shared" si="6"/>
        <v>15.721231766612636</v>
      </c>
      <c r="D13" s="33">
        <f>ALL!D64</f>
        <v>16</v>
      </c>
      <c r="E13" s="33">
        <f>ALL!E64</f>
        <v>28</v>
      </c>
      <c r="F13" s="83">
        <f>ALL!F64</f>
        <v>14.39</v>
      </c>
      <c r="G13" s="83">
        <f>ALL!G64</f>
        <v>14.17</v>
      </c>
      <c r="H13" s="34">
        <f>ALL!C64</f>
        <v>14.27</v>
      </c>
      <c r="I13" s="65" t="str">
        <f t="shared" si="0"/>
        <v>Long</v>
      </c>
      <c r="J13" s="100">
        <f t="shared" si="1"/>
        <v>7.0077084793271113E-2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15.721231766612636</v>
      </c>
      <c r="S13" s="36">
        <f t="shared" si="4"/>
        <v>4286.3144246353322</v>
      </c>
      <c r="T13" s="25"/>
      <c r="U13" s="25"/>
    </row>
    <row r="14" spans="1:21" s="26" customFormat="1" ht="15" customHeight="1" x14ac:dyDescent="0.2">
      <c r="A14" s="92" t="s">
        <v>556</v>
      </c>
      <c r="B14" s="129">
        <f>ALL!B154</f>
        <v>3.32</v>
      </c>
      <c r="C14" s="110">
        <f t="shared" si="6"/>
        <v>149.0062251556289</v>
      </c>
      <c r="D14" s="37">
        <f>ALL!D154</f>
        <v>15</v>
      </c>
      <c r="E14" s="37">
        <f>ALL!E154</f>
        <v>1</v>
      </c>
      <c r="F14" s="84">
        <f>ALL!F154</f>
        <v>3.44</v>
      </c>
      <c r="G14" s="84">
        <f>ALL!G154</f>
        <v>3.37</v>
      </c>
      <c r="H14" s="34">
        <f>ALL!C154</f>
        <v>3.63</v>
      </c>
      <c r="I14" s="65" t="str">
        <f t="shared" si="0"/>
        <v>Short</v>
      </c>
      <c r="J14" s="101">
        <f t="shared" si="1"/>
        <v>-8.5399449035812687</v>
      </c>
      <c r="K14" s="138">
        <v>1.3332999999999999</v>
      </c>
      <c r="L14" s="25"/>
      <c r="M14" s="25"/>
      <c r="N14" s="25"/>
      <c r="O14" s="92" t="s">
        <v>556</v>
      </c>
      <c r="P14" s="35">
        <f t="shared" si="5"/>
        <v>2778.0694517362936</v>
      </c>
      <c r="Q14" s="108">
        <f t="shared" si="2"/>
        <v>3704</v>
      </c>
      <c r="R14" s="97">
        <f t="shared" si="3"/>
        <v>149.0062251556289</v>
      </c>
      <c r="S14" s="36">
        <f t="shared" si="4"/>
        <v>9223.190579764494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5.97</v>
      </c>
      <c r="C15" s="95">
        <f t="shared" si="6"/>
        <v>0.5050505050504942</v>
      </c>
      <c r="D15" s="33">
        <f>ALL!D5159</f>
        <v>0</v>
      </c>
      <c r="E15" s="33" t="str">
        <f>ALL!E159</f>
        <v>N/A</v>
      </c>
      <c r="F15" s="83" t="str">
        <f>ALL!F159</f>
        <v>N/A</v>
      </c>
      <c r="G15" s="83" t="str">
        <f>ALL!G159</f>
        <v>N/A</v>
      </c>
      <c r="H15" s="34">
        <f>ALL!C159</f>
        <v>6.21</v>
      </c>
      <c r="I15" s="65" t="str">
        <f t="shared" si="0"/>
        <v>Short</v>
      </c>
      <c r="J15" s="100">
        <f t="shared" si="1"/>
        <v>-3.8647342995169116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0.5050505050504942</v>
      </c>
      <c r="S15" s="36">
        <f t="shared" si="4"/>
        <v>3722.7070707070707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ALL!O115</f>
        <v>2.72</v>
      </c>
      <c r="C16" s="110">
        <f t="shared" si="6"/>
        <v>41.666666666666679</v>
      </c>
      <c r="D16" s="37" t="e">
        <f>ALL!D330</f>
        <v>#N/A</v>
      </c>
      <c r="E16" s="37" t="e">
        <f>ALL!E330</f>
        <v>#N/A</v>
      </c>
      <c r="F16" s="84" t="e">
        <f>ALL!F330</f>
        <v>#N/A</v>
      </c>
      <c r="G16" s="84" t="e">
        <f>ALL!G330</f>
        <v>#N/A</v>
      </c>
      <c r="H16" s="34" t="e">
        <f>ALL!C330</f>
        <v>#N/A</v>
      </c>
      <c r="I16" s="65" t="e">
        <f t="shared" si="0"/>
        <v>#N/A</v>
      </c>
      <c r="J16" s="101" t="e">
        <f t="shared" si="1"/>
        <v>#N/A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41.666666666666679</v>
      </c>
      <c r="S16" s="40">
        <f t="shared" si="4"/>
        <v>5247.3333333333339</v>
      </c>
      <c r="T16" s="25"/>
      <c r="U16" s="25"/>
    </row>
    <row r="17" spans="1:21" s="26" customFormat="1" ht="15" customHeight="1" x14ac:dyDescent="0.2">
      <c r="A17" s="91" t="s">
        <v>650</v>
      </c>
      <c r="B17" s="128">
        <f>ALL!B258</f>
        <v>6.61</v>
      </c>
      <c r="C17" s="95">
        <f t="shared" si="6"/>
        <v>71.688311688311686</v>
      </c>
      <c r="D17" s="33">
        <f>ALL!D258</f>
        <v>17</v>
      </c>
      <c r="E17" s="33">
        <f>ALL!E258</f>
        <v>19</v>
      </c>
      <c r="F17" s="83">
        <f>ALL!F258</f>
        <v>6.93</v>
      </c>
      <c r="G17" s="83">
        <f>ALL!G258</f>
        <v>6.52</v>
      </c>
      <c r="H17" s="34">
        <f>ALL!C258</f>
        <v>6.4379999999999997</v>
      </c>
      <c r="I17" s="65" t="str">
        <f t="shared" si="0"/>
        <v>Long</v>
      </c>
      <c r="J17" s="100">
        <f t="shared" si="1"/>
        <v>2.6716371543957842</v>
      </c>
      <c r="K17" s="137">
        <v>3.85</v>
      </c>
      <c r="L17" s="25"/>
      <c r="M17" s="25"/>
      <c r="N17" s="25"/>
      <c r="O17" s="91" t="s">
        <v>650</v>
      </c>
      <c r="P17" s="35">
        <f t="shared" si="5"/>
        <v>962.07792207792204</v>
      </c>
      <c r="Q17" s="108">
        <f t="shared" si="2"/>
        <v>3704</v>
      </c>
      <c r="R17" s="97">
        <f t="shared" si="3"/>
        <v>71.688311688311686</v>
      </c>
      <c r="S17" s="36">
        <f t="shared" si="4"/>
        <v>6359.335064935065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6.98</v>
      </c>
      <c r="C18" s="110">
        <f>((B18-K18)/K18)*100</f>
        <v>54.767184035476731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6.8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54.767184035476731</v>
      </c>
      <c r="S18" s="40">
        <f t="shared" si="4"/>
        <v>5732.5764966740589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19.3</v>
      </c>
      <c r="C19" s="95">
        <f t="shared" si="6"/>
        <v>28.666666666666675</v>
      </c>
      <c r="D19" s="33">
        <f>ALL!D190</f>
        <v>50</v>
      </c>
      <c r="E19" s="33" t="str">
        <f>ALL!E190</f>
        <v>N/A</v>
      </c>
      <c r="F19" s="83">
        <f>ALL!F190</f>
        <v>17.3</v>
      </c>
      <c r="G19" s="83" t="str">
        <f>ALL!G190</f>
        <v>N/A</v>
      </c>
      <c r="H19" s="34">
        <f>ALL!C190</f>
        <v>18.100000000000001</v>
      </c>
      <c r="I19" s="65" t="str">
        <f t="shared" si="0"/>
        <v>Long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28.666666666666675</v>
      </c>
      <c r="S19" s="36">
        <f t="shared" si="4"/>
        <v>4765.8133333333335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3.14</v>
      </c>
      <c r="C20" s="110">
        <f>((B20-K20)/K20)*100</f>
        <v>40.807174887892387</v>
      </c>
      <c r="D20" s="37">
        <f>ALL!D112</f>
        <v>48</v>
      </c>
      <c r="E20" s="37">
        <v>2</v>
      </c>
      <c r="F20" s="84">
        <f>ALL!F112</f>
        <v>2.7829999999999999</v>
      </c>
      <c r="G20" s="84">
        <f>ALL!G112</f>
        <v>3.14</v>
      </c>
      <c r="H20" s="34">
        <f>ALL!C112</f>
        <v>3.484</v>
      </c>
      <c r="I20" s="65" t="str">
        <f>IF(B20&gt;H20,"Long","Short")</f>
        <v>Short</v>
      </c>
      <c r="J20" s="101">
        <f>((B20-H20)/H20)*100</f>
        <v>-9.8737083811710633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40.807174887892387</v>
      </c>
      <c r="S20" s="40">
        <f t="shared" si="4"/>
        <v>5215.4977578475346</v>
      </c>
      <c r="T20" s="25"/>
      <c r="U20" s="25"/>
    </row>
    <row r="21" spans="1:21" s="26" customFormat="1" ht="15" customHeight="1" x14ac:dyDescent="0.2">
      <c r="A21" s="91" t="s">
        <v>786</v>
      </c>
      <c r="B21" s="129">
        <f>ALL!B341</f>
        <v>2.15</v>
      </c>
      <c r="C21" s="95">
        <f>((B21-K21)/K21)*100</f>
        <v>64.122137404580144</v>
      </c>
      <c r="D21" s="33">
        <f>ALL!D341</f>
        <v>32</v>
      </c>
      <c r="E21" s="33" t="str">
        <f>ALL!E341</f>
        <v>N/A</v>
      </c>
      <c r="F21" s="83">
        <f>ALL!F341</f>
        <v>1.9</v>
      </c>
      <c r="G21" s="83" t="str">
        <f>ALL!G341</f>
        <v>N/A</v>
      </c>
      <c r="H21" s="34">
        <f>ALL!C341</f>
        <v>2.08</v>
      </c>
      <c r="I21" s="65" t="str">
        <f>IF(B21&gt;H21,"Long","Short")</f>
        <v>Long</v>
      </c>
      <c r="J21" s="100">
        <f>((B21-H21)/H21)*100</f>
        <v>3.3653846153846074</v>
      </c>
      <c r="K21" s="137">
        <v>1.31</v>
      </c>
      <c r="L21" s="25"/>
      <c r="M21" s="25"/>
      <c r="N21" s="25"/>
      <c r="O21" s="91" t="s">
        <v>778</v>
      </c>
      <c r="P21" s="35">
        <f t="shared" si="5"/>
        <v>2827.4809160305344</v>
      </c>
      <c r="Q21" s="108">
        <v>4762</v>
      </c>
      <c r="R21" s="98">
        <f t="shared" si="3"/>
        <v>64.122137404580144</v>
      </c>
      <c r="S21" s="36">
        <f>P21*B21</f>
        <v>6079.0839694656488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6.52</v>
      </c>
      <c r="C22" s="110">
        <f>((B22-K22)/K22)*100</f>
        <v>19.852941176470569</v>
      </c>
      <c r="D22" s="37">
        <f>ALL!D49</f>
        <v>13</v>
      </c>
      <c r="E22" s="37">
        <f>ALL!E49</f>
        <v>23</v>
      </c>
      <c r="F22" s="84">
        <f>ALL!F49</f>
        <v>6.45</v>
      </c>
      <c r="G22" s="84">
        <f>ALL!G49</f>
        <v>6.09</v>
      </c>
      <c r="H22" s="34">
        <f>ALL!C49</f>
        <v>6.44</v>
      </c>
      <c r="I22" s="65" t="str">
        <f>IF(B22&gt;H22,"Long","Short")</f>
        <v>Long</v>
      </c>
      <c r="J22" s="101">
        <f>((B22-H22)/H22)*100</f>
        <v>1.2422360248447077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19.852941176470569</v>
      </c>
      <c r="S22" s="40">
        <f t="shared" si="4"/>
        <v>4439.3529411764703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10.9</v>
      </c>
      <c r="C23" s="95">
        <f t="shared" si="6"/>
        <v>15.466101694915263</v>
      </c>
      <c r="D23" s="33">
        <f>ALL!D58</f>
        <v>44</v>
      </c>
      <c r="E23" s="33">
        <f>ALL!E58</f>
        <v>1</v>
      </c>
      <c r="F23" s="83">
        <f>ALL!F58</f>
        <v>9.7100000000000009</v>
      </c>
      <c r="G23" s="83">
        <f>ALL!G58</f>
        <v>10.76</v>
      </c>
      <c r="H23" s="34">
        <v>6.42</v>
      </c>
      <c r="I23" s="65" t="str">
        <f>IF(B58&gt;H58,"Long","Short")</f>
        <v>Short</v>
      </c>
      <c r="J23" s="100">
        <f t="shared" si="1"/>
        <v>69.781931464174463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15.466101694915263</v>
      </c>
      <c r="S23" s="36">
        <f>B23*P23</f>
        <v>4276.8644067796613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22.4</v>
      </c>
      <c r="C24" s="110">
        <f t="shared" si="6"/>
        <v>21.2121212121212</v>
      </c>
      <c r="D24" s="37">
        <f>ALL!D143</f>
        <v>44</v>
      </c>
      <c r="E24" s="37">
        <f>ALL!E143</f>
        <v>50</v>
      </c>
      <c r="F24" s="84">
        <f>ALL!F143</f>
        <v>20.079999999999998</v>
      </c>
      <c r="G24" s="84">
        <f>ALL!G143</f>
        <v>19.2</v>
      </c>
      <c r="H24" s="34">
        <f>ALL!C143</f>
        <v>22.32</v>
      </c>
      <c r="I24" s="65" t="str">
        <f t="shared" si="0"/>
        <v>Long</v>
      </c>
      <c r="J24" s="101">
        <f t="shared" si="1"/>
        <v>0.35842293906809275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21.2121212121212</v>
      </c>
      <c r="S24" s="40">
        <f t="shared" si="4"/>
        <v>4489.6969696969691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11.83</v>
      </c>
      <c r="C25" s="95">
        <f t="shared" si="6"/>
        <v>54.438642297650134</v>
      </c>
      <c r="D25" s="33" t="str">
        <f>ALL!D109</f>
        <v>N/A</v>
      </c>
      <c r="E25" s="33" t="str">
        <f>ALL!E109</f>
        <v>N/A</v>
      </c>
      <c r="F25" s="83" t="str">
        <f>ALL!F109</f>
        <v>N/A</v>
      </c>
      <c r="G25" s="83" t="str">
        <f>ALL!G109</f>
        <v>N/A</v>
      </c>
      <c r="H25" s="34">
        <f>ALL!C109</f>
        <v>11.824999999999999</v>
      </c>
      <c r="I25" s="65" t="str">
        <f t="shared" ref="I25:I30" si="7">IF(B25&gt;H25,"Long","Short")</f>
        <v>Long</v>
      </c>
      <c r="J25" s="100">
        <f t="shared" ref="J25:J30" si="8">((B25-H25)/H25)*100</f>
        <v>4.2283298097258198E-2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54.438642297650134</v>
      </c>
      <c r="S25" s="36">
        <f t="shared" ref="S25:S30" si="11">B25*P25</f>
        <v>5720.4073107049608</v>
      </c>
      <c r="T25" s="25"/>
      <c r="U25" s="25"/>
    </row>
    <row r="26" spans="1:21" s="26" customFormat="1" ht="15" customHeight="1" x14ac:dyDescent="0.2">
      <c r="A26" s="92" t="s">
        <v>593</v>
      </c>
      <c r="B26" s="129">
        <f>ALL!B195</f>
        <v>0.80600000000000005</v>
      </c>
      <c r="C26" s="110">
        <f>((B26-K26)/K26)*100</f>
        <v>1.3836477987421394</v>
      </c>
      <c r="D26" s="37">
        <f>ALL!D195</f>
        <v>36</v>
      </c>
      <c r="E26" s="37">
        <f>ALL!E195</f>
        <v>19</v>
      </c>
      <c r="F26" s="84">
        <f>ALL!F195</f>
        <v>0.82299999999999995</v>
      </c>
      <c r="G26" s="84">
        <f>ALL!G195</f>
        <v>0.77900000000000003</v>
      </c>
      <c r="H26" s="34">
        <f>ALL!C195</f>
        <v>0.86499999999999999</v>
      </c>
      <c r="I26" s="65" t="str">
        <f t="shared" si="7"/>
        <v>Short</v>
      </c>
      <c r="J26" s="101">
        <f t="shared" si="8"/>
        <v>-6.820809248554907</v>
      </c>
      <c r="K26" s="138">
        <v>0.79500000000000004</v>
      </c>
      <c r="L26" s="25"/>
      <c r="M26" s="25"/>
      <c r="N26" s="25"/>
      <c r="O26" s="92" t="s">
        <v>593</v>
      </c>
      <c r="P26" s="35">
        <f t="shared" si="5"/>
        <v>4659.1194968553455</v>
      </c>
      <c r="Q26" s="107">
        <f t="shared" si="9"/>
        <v>3704</v>
      </c>
      <c r="R26" s="98">
        <f t="shared" si="10"/>
        <v>1.3836477987421394</v>
      </c>
      <c r="S26" s="40">
        <f t="shared" si="11"/>
        <v>3755.2503144654088</v>
      </c>
      <c r="T26" s="25"/>
      <c r="U26" s="25"/>
    </row>
    <row r="27" spans="1:21" s="26" customFormat="1" ht="15" customHeight="1" x14ac:dyDescent="0.2">
      <c r="A27" s="91" t="s">
        <v>559</v>
      </c>
      <c r="B27" s="128">
        <f>ALL!B158</f>
        <v>1.2</v>
      </c>
      <c r="C27" s="95">
        <f>((B27-K27)/K27)*100</f>
        <v>14.503816793893121</v>
      </c>
      <c r="D27" s="33">
        <f>ALL!D158</f>
        <v>2</v>
      </c>
      <c r="E27" s="33">
        <f>ALL!E158</f>
        <v>19</v>
      </c>
      <c r="F27" s="83">
        <f>ALL!F158</f>
        <v>1.1299999999999999</v>
      </c>
      <c r="G27" s="83">
        <f>ALL!G158</f>
        <v>1.1000000000000001</v>
      </c>
      <c r="H27" s="34">
        <f>ALL!C158</f>
        <v>1.0960000000000001</v>
      </c>
      <c r="I27" s="65" t="str">
        <f t="shared" si="7"/>
        <v>Long</v>
      </c>
      <c r="J27" s="100">
        <f t="shared" si="8"/>
        <v>9.4890510948904971</v>
      </c>
      <c r="K27" s="137">
        <v>1.048</v>
      </c>
      <c r="L27" s="25"/>
      <c r="M27" s="25"/>
      <c r="N27" s="25"/>
      <c r="O27" s="91" t="s">
        <v>559</v>
      </c>
      <c r="P27" s="35">
        <f t="shared" si="5"/>
        <v>3534.3511450381679</v>
      </c>
      <c r="Q27" s="108">
        <f t="shared" si="9"/>
        <v>3704</v>
      </c>
      <c r="R27" s="97">
        <f t="shared" si="10"/>
        <v>14.503816793893121</v>
      </c>
      <c r="S27" s="36">
        <f t="shared" si="11"/>
        <v>4241.221374045801</v>
      </c>
      <c r="T27" s="25"/>
      <c r="U27" s="25"/>
    </row>
    <row r="28" spans="1:21" s="26" customFormat="1" ht="15" customHeight="1" x14ac:dyDescent="0.2">
      <c r="A28" s="92" t="s">
        <v>619</v>
      </c>
      <c r="B28" s="129">
        <f>ALL!B222</f>
        <v>25.18</v>
      </c>
      <c r="C28" s="110">
        <f>((B28-K28)/K28)*100</f>
        <v>21.996124031007746</v>
      </c>
      <c r="D28" s="37" t="str">
        <f>ALL!D222</f>
        <v>N/A</v>
      </c>
      <c r="E28" s="37">
        <f>ALL!E222</f>
        <v>0</v>
      </c>
      <c r="F28" s="84" t="str">
        <f>ALL!F222</f>
        <v>N/A</v>
      </c>
      <c r="G28" s="84">
        <f>ALL!G222</f>
        <v>25.18</v>
      </c>
      <c r="H28" s="34">
        <f>ALL!C222</f>
        <v>27.42</v>
      </c>
      <c r="I28" s="65" t="str">
        <f t="shared" si="7"/>
        <v>Short</v>
      </c>
      <c r="J28" s="101">
        <f t="shared" si="8"/>
        <v>-8.1692195477753522</v>
      </c>
      <c r="K28" s="138">
        <v>20.64</v>
      </c>
      <c r="L28" s="25"/>
      <c r="M28" s="25"/>
      <c r="N28" s="25"/>
      <c r="O28" s="91" t="s">
        <v>619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21.996124031007746</v>
      </c>
      <c r="S28" s="36">
        <f t="shared" si="11"/>
        <v>4518.7364341085267</v>
      </c>
      <c r="T28" s="25"/>
      <c r="U28" s="25"/>
    </row>
    <row r="29" spans="1:21" s="26" customFormat="1" ht="15" customHeight="1" x14ac:dyDescent="0.2">
      <c r="A29" s="91" t="s">
        <v>471</v>
      </c>
      <c r="B29" s="128">
        <f>ALL!B40</f>
        <v>1.5680000000000001</v>
      </c>
      <c r="C29" s="95">
        <f>((B29-K29)/K29)*100</f>
        <v>127.24637681159423</v>
      </c>
      <c r="D29" s="33">
        <f>ALL!D40</f>
        <v>30</v>
      </c>
      <c r="E29" s="33">
        <f>ALL!E40</f>
        <v>44</v>
      </c>
      <c r="F29" s="83">
        <f>ALL!F40</f>
        <v>0.86099999999999999</v>
      </c>
      <c r="G29" s="83">
        <f>ALL!G40</f>
        <v>0.76600000000000001</v>
      </c>
      <c r="H29" s="34">
        <f>ALL!C40</f>
        <v>1.0900000000000001</v>
      </c>
      <c r="I29" s="65" t="str">
        <f t="shared" si="7"/>
        <v>Long</v>
      </c>
      <c r="J29" s="100">
        <f t="shared" si="8"/>
        <v>43.853211009174309</v>
      </c>
      <c r="K29" s="137">
        <v>0.69</v>
      </c>
      <c r="L29" s="25"/>
      <c r="M29" s="25"/>
      <c r="N29" s="25"/>
      <c r="O29" s="91" t="s">
        <v>471</v>
      </c>
      <c r="P29" s="35">
        <f t="shared" si="5"/>
        <v>5368.115942028986</v>
      </c>
      <c r="Q29" s="108">
        <f t="shared" si="9"/>
        <v>3704</v>
      </c>
      <c r="R29" s="97">
        <f t="shared" si="10"/>
        <v>127.24637681159423</v>
      </c>
      <c r="S29" s="36">
        <f t="shared" si="11"/>
        <v>8417.205797101451</v>
      </c>
      <c r="T29" s="25"/>
      <c r="U29" s="25"/>
    </row>
    <row r="30" spans="1:21" s="26" customFormat="1" ht="15" customHeight="1" thickBot="1" x14ac:dyDescent="0.25">
      <c r="A30" s="92" t="s">
        <v>785</v>
      </c>
      <c r="B30" s="129">
        <f>ALL!B319</f>
        <v>2.25</v>
      </c>
      <c r="C30" s="110">
        <f>((B30-K30)/K30)*100</f>
        <v>93.965517241379331</v>
      </c>
      <c r="D30" s="37" t="str">
        <f>ALL!D319</f>
        <v>N/A</v>
      </c>
      <c r="E30" s="37" t="str">
        <f>ALL!E319</f>
        <v>N/A</v>
      </c>
      <c r="F30" s="84" t="str">
        <f>ALL!F319</f>
        <v>N/A</v>
      </c>
      <c r="G30" s="84" t="str">
        <f>ALL!G319</f>
        <v>N/A</v>
      </c>
      <c r="H30" s="34">
        <f>ALL!C319</f>
        <v>2.2000000000000002</v>
      </c>
      <c r="I30" s="143" t="str">
        <f t="shared" si="7"/>
        <v>Long</v>
      </c>
      <c r="J30" s="101">
        <f t="shared" si="8"/>
        <v>2.2727272727272645</v>
      </c>
      <c r="K30" s="138">
        <v>1.1599999999999999</v>
      </c>
      <c r="L30" s="25"/>
      <c r="M30" s="25"/>
      <c r="N30" s="25"/>
      <c r="O30" s="91" t="s">
        <v>785</v>
      </c>
      <c r="P30" s="35">
        <f t="shared" si="5"/>
        <v>3193.1034482758623</v>
      </c>
      <c r="Q30" s="108">
        <f t="shared" si="9"/>
        <v>3704</v>
      </c>
      <c r="R30" s="97">
        <f t="shared" si="10"/>
        <v>93.965517241379331</v>
      </c>
      <c r="S30" s="36">
        <f t="shared" si="11"/>
        <v>7184.4827586206902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C33/27</f>
        <v>43.105344696323712</v>
      </c>
      <c r="S31" s="87">
        <f>SUM(S4:S30)</f>
        <v>143116.79312389944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1163.8443068007402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C33/27</f>
        <v>43.105344696323712</v>
      </c>
      <c r="D34" s="17" t="s">
        <v>783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820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2021.6899000000001</v>
      </c>
      <c r="C36" s="5">
        <f>((B36-K36)/K36)*100</f>
        <v>37.560806167370906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5076.7700000000004</v>
      </c>
      <c r="C37" s="5">
        <f>((B37-K37)/K37)*100</f>
        <v>42.18772318490285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ALL!O377</f>
        <v>2152.8101000000001</v>
      </c>
      <c r="C38" s="5">
        <f>((B38-K38)/K38)*100</f>
        <v>67.400981322218954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2973.28</v>
      </c>
      <c r="C39" s="5">
        <f>((B39-K39)/K39)*100</f>
        <v>27.389888603256217</v>
      </c>
      <c r="D39" s="14" t="s">
        <v>819</v>
      </c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779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780</v>
      </c>
      <c r="C52" s="1" t="s">
        <v>781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8.75</v>
      </c>
      <c r="C4" s="67">
        <f t="shared" ref="C4:C23" si="0">((B4-K4)/K4)*100</f>
        <v>1479.4223826714801</v>
      </c>
      <c r="D4" s="66">
        <f>ALL!D5</f>
        <v>25</v>
      </c>
      <c r="E4" s="66">
        <f>ALL!E5</f>
        <v>31</v>
      </c>
      <c r="F4" s="66">
        <f>ALL!F5</f>
        <v>8.25</v>
      </c>
      <c r="G4" s="66">
        <f>ALL!G5</f>
        <v>6.95</v>
      </c>
      <c r="H4" s="66">
        <f>ALL!C5</f>
        <v>6.65</v>
      </c>
      <c r="I4" s="66" t="str">
        <f t="shared" ref="I4:I23" si="1">IF(B4&gt;H4,"Long","Short")</f>
        <v>Long</v>
      </c>
      <c r="J4" s="67">
        <f t="shared" ref="J4:J23" si="2">((B4-H4)/H4)*100</f>
        <v>31.578947368421044</v>
      </c>
      <c r="K4" s="68">
        <v>0.55400000000000005</v>
      </c>
      <c r="L4" s="61"/>
      <c r="M4" s="56">
        <f>C27/100</f>
        <v>1400.4347203056134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3.14</v>
      </c>
      <c r="C5" s="70">
        <f t="shared" si="0"/>
        <v>290.54726368159203</v>
      </c>
      <c r="D5" s="69">
        <f>ALL!D112</f>
        <v>48</v>
      </c>
      <c r="E5" s="69">
        <f>ALL!E112</f>
        <v>0</v>
      </c>
      <c r="F5" s="69">
        <f>ALL!F112</f>
        <v>2.7829999999999999</v>
      </c>
      <c r="G5" s="69">
        <f>ALL!G112</f>
        <v>3.14</v>
      </c>
      <c r="H5" s="69">
        <f>ALL!C112</f>
        <v>3.484</v>
      </c>
      <c r="I5" s="71" t="str">
        <f t="shared" si="1"/>
        <v>Short</v>
      </c>
      <c r="J5" s="72">
        <f t="shared" si="2"/>
        <v>-9.8737083811710633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14.34</v>
      </c>
      <c r="C7" s="70">
        <f t="shared" si="0"/>
        <v>3159.090909090909</v>
      </c>
      <c r="D7" s="69" t="str">
        <f>ALL!D39</f>
        <v>N/A</v>
      </c>
      <c r="E7" s="69">
        <f>ALL!E29</f>
        <v>19</v>
      </c>
      <c r="F7" s="69">
        <f>ALL!F29</f>
        <v>13.18</v>
      </c>
      <c r="G7" s="69">
        <f>ALL!G29</f>
        <v>12.38</v>
      </c>
      <c r="H7" s="69">
        <f>ALL!C29</f>
        <v>12.36</v>
      </c>
      <c r="I7" s="71" t="str">
        <f t="shared" si="1"/>
        <v>Long</v>
      </c>
      <c r="J7" s="72">
        <f t="shared" si="2"/>
        <v>16.019417475728158</v>
      </c>
      <c r="K7" s="73">
        <v>0.44</v>
      </c>
      <c r="L7" s="61"/>
      <c r="M7" s="147">
        <f>-N4+M4</f>
        <v>1401.434352347057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10.9</v>
      </c>
      <c r="C8" s="74">
        <f t="shared" si="0"/>
        <v>2194.7368421052633</v>
      </c>
      <c r="D8" s="71">
        <f>ALL!D58</f>
        <v>44</v>
      </c>
      <c r="E8" s="71">
        <f>ALL!E58</f>
        <v>1</v>
      </c>
      <c r="F8" s="71">
        <f>ALL!F58</f>
        <v>9.7100000000000009</v>
      </c>
      <c r="G8" s="71">
        <f>ALL!G58</f>
        <v>10.76</v>
      </c>
      <c r="H8" s="71">
        <f>ALL!C58</f>
        <v>11.3</v>
      </c>
      <c r="I8" s="71" t="str">
        <f t="shared" si="1"/>
        <v>Short</v>
      </c>
      <c r="J8" s="75">
        <f t="shared" si="2"/>
        <v>-3.5398230088495604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14.28</v>
      </c>
      <c r="C9" s="70">
        <f>((B9-K9)/K9)*100</f>
        <v>1015.625</v>
      </c>
      <c r="D9" s="69">
        <f>ALL!D64</f>
        <v>16</v>
      </c>
      <c r="E9" s="69">
        <f>ALL!E64</f>
        <v>28</v>
      </c>
      <c r="F9" s="69">
        <f>ALL!F64</f>
        <v>14.39</v>
      </c>
      <c r="G9" s="69">
        <f>ALL!G64</f>
        <v>14.17</v>
      </c>
      <c r="H9" s="69">
        <f>ALL!C64</f>
        <v>14.27</v>
      </c>
      <c r="I9" s="71" t="str">
        <f t="shared" si="1"/>
        <v>Long</v>
      </c>
      <c r="J9" s="72">
        <f t="shared" si="2"/>
        <v>7.0077084793271113E-2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43.02</v>
      </c>
      <c r="C11" s="70">
        <f t="shared" si="0"/>
        <v>4245.454545454545</v>
      </c>
      <c r="D11" s="69" t="str">
        <f>ALL!D80</f>
        <v>N/A</v>
      </c>
      <c r="E11" s="69" t="str">
        <f>ALL!E80</f>
        <v>N/A</v>
      </c>
      <c r="F11" s="69" t="str">
        <f>ALL!F80</f>
        <v>N/A</v>
      </c>
      <c r="G11" s="69" t="str">
        <f>ALL!G80</f>
        <v>N/A</v>
      </c>
      <c r="H11" s="69">
        <f>ALL!C80</f>
        <v>45.98</v>
      </c>
      <c r="I11" s="71" t="str">
        <f t="shared" si="1"/>
        <v>Short</v>
      </c>
      <c r="J11" s="72">
        <f t="shared" si="2"/>
        <v>-6.4375815571987687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1.17</v>
      </c>
      <c r="C12" s="74">
        <f t="shared" si="0"/>
        <v>23.678646934460886</v>
      </c>
      <c r="D12" s="71">
        <f>ALL!D35</f>
        <v>14</v>
      </c>
      <c r="E12" s="71">
        <f>ALL!E35</f>
        <v>3</v>
      </c>
      <c r="F12" s="71">
        <f>ALL!F35</f>
        <v>1.26</v>
      </c>
      <c r="G12" s="71">
        <f>ALL!G35</f>
        <v>1.1200000000000001</v>
      </c>
      <c r="H12" s="71">
        <f>ALL!C35</f>
        <v>1.26</v>
      </c>
      <c r="I12" s="71" t="str">
        <f t="shared" si="1"/>
        <v>Short</v>
      </c>
      <c r="J12" s="75">
        <f t="shared" si="2"/>
        <v>-7.1428571428571495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 t="str">
        <f>ALL!D43</f>
        <v>N/A</v>
      </c>
      <c r="E13" s="69" t="str">
        <f>ALL!E43</f>
        <v>N/A</v>
      </c>
      <c r="F13" s="69" t="str">
        <f>ALL!F43</f>
        <v>N/A</v>
      </c>
      <c r="G13" s="69" t="str">
        <f>ALL!G43</f>
        <v>N/A</v>
      </c>
      <c r="H13" s="69" t="str">
        <f>ALL!C43</f>
        <v>N/A</v>
      </c>
      <c r="I13" s="71" t="str">
        <f t="shared" si="1"/>
        <v>Short</v>
      </c>
      <c r="J13" s="72" t="e">
        <f t="shared" si="2"/>
        <v>#VALUE!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1.07</v>
      </c>
      <c r="I19" s="71" t="str">
        <f t="shared" si="1"/>
        <v>Long</v>
      </c>
      <c r="J19" s="72">
        <f t="shared" si="2"/>
        <v>354.20560747663552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1.3959999999999999</v>
      </c>
      <c r="C20" s="74">
        <f>((B20-K20)/K20)*100</f>
        <v>1468.5393258426966</v>
      </c>
      <c r="D20" s="71">
        <f>ALL!D94</f>
        <v>11</v>
      </c>
      <c r="E20" s="71">
        <f>ALL!E94</f>
        <v>23</v>
      </c>
      <c r="F20" s="71">
        <f>ALL!F94</f>
        <v>1.3460000000000001</v>
      </c>
      <c r="G20" s="71">
        <f>ALL!G94</f>
        <v>1.3</v>
      </c>
      <c r="H20" s="71">
        <f>ALL!C94</f>
        <v>1.288</v>
      </c>
      <c r="I20" s="71" t="str">
        <f>IF(B20&gt;H20,"Long","Short")</f>
        <v>Long</v>
      </c>
      <c r="J20" s="75">
        <f>((B20-H20)/H20)*100</f>
        <v>8.3850931677018536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6.24</v>
      </c>
      <c r="C23" s="78">
        <f t="shared" si="0"/>
        <v>22.834645669291341</v>
      </c>
      <c r="D23" s="77">
        <f>ALL!D69</f>
        <v>25</v>
      </c>
      <c r="E23" s="77">
        <f>ALL!E69</f>
        <v>15</v>
      </c>
      <c r="F23" s="77">
        <f>ALL!F69</f>
        <v>2.5499999999999998</v>
      </c>
      <c r="G23" s="77">
        <f>ALL!G69</f>
        <v>2.35</v>
      </c>
      <c r="H23" s="77">
        <f>ALL!C69</f>
        <v>2.59</v>
      </c>
      <c r="I23" s="79" t="str">
        <f t="shared" si="1"/>
        <v>Long</v>
      </c>
      <c r="J23" s="80">
        <f t="shared" si="2"/>
        <v>140.92664092664094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2800869.4406112265</v>
      </c>
    </row>
    <row r="27" spans="1:17" ht="13.5" thickBot="1" x14ac:dyDescent="0.25">
      <c r="A27" s="51" t="s">
        <v>10</v>
      </c>
      <c r="B27" s="52"/>
      <c r="C27" s="53">
        <f>C26/20</f>
        <v>140043.47203056133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83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45899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8.75</v>
      </c>
      <c r="C5">
        <f t="shared" ref="C5:C68" si="1">VLOOKUP($A5,$N$5:$U$375,3,FALSE)</f>
        <v>6.65</v>
      </c>
      <c r="D5">
        <f t="shared" ref="D5:D68" si="2">VLOOKUP($A5,$N$5:$U$375,4,FALSE)</f>
        <v>25</v>
      </c>
      <c r="E5">
        <f t="shared" ref="E5:E68" si="3">VLOOKUP($A5,$N$5:$U$375,5,FALSE)</f>
        <v>31</v>
      </c>
      <c r="F5">
        <f t="shared" ref="F5:F68" si="4">VLOOKUP($A5,$N$5:$U$375,6,FALSE)</f>
        <v>8.25</v>
      </c>
      <c r="G5">
        <f t="shared" ref="G5:G68" si="5">VLOOKUP($A5,$N$5:$U$375,7,FALSE)</f>
        <v>6.95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8.75</v>
      </c>
      <c r="P5" s="111">
        <v>6.65</v>
      </c>
      <c r="Q5" s="111">
        <v>25</v>
      </c>
      <c r="R5" s="111">
        <v>31</v>
      </c>
      <c r="S5" s="111">
        <v>8.25</v>
      </c>
      <c r="T5" s="111">
        <v>6.95</v>
      </c>
      <c r="U5" s="111" t="s">
        <v>441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9</v>
      </c>
      <c r="D6">
        <f t="shared" si="2"/>
        <v>52</v>
      </c>
      <c r="E6">
        <f t="shared" si="3"/>
        <v>44</v>
      </c>
      <c r="F6">
        <f t="shared" si="4"/>
        <v>7.35</v>
      </c>
      <c r="G6">
        <f t="shared" si="5"/>
        <v>10</v>
      </c>
      <c r="H6" s="122" t="str">
        <f t="shared" si="6"/>
        <v>Short</v>
      </c>
      <c r="N6" s="111" t="s">
        <v>197</v>
      </c>
      <c r="O6" s="111">
        <v>1.05</v>
      </c>
      <c r="P6" s="111">
        <v>9</v>
      </c>
      <c r="Q6" s="111">
        <v>52</v>
      </c>
      <c r="R6" s="111">
        <v>44</v>
      </c>
      <c r="S6" s="111">
        <v>7.35</v>
      </c>
      <c r="T6" s="111">
        <v>10</v>
      </c>
      <c r="U6" s="111" t="s">
        <v>442</v>
      </c>
      <c r="V6" s="111" t="s">
        <v>412</v>
      </c>
    </row>
    <row r="7" spans="1:22" x14ac:dyDescent="0.2">
      <c r="A7" s="111" t="s">
        <v>74</v>
      </c>
      <c r="B7">
        <f t="shared" si="0"/>
        <v>2.42</v>
      </c>
      <c r="C7">
        <f t="shared" si="1"/>
        <v>2.34</v>
      </c>
      <c r="D7">
        <f t="shared" si="2"/>
        <v>44</v>
      </c>
      <c r="E7" t="str">
        <f t="shared" si="3"/>
        <v>N/A</v>
      </c>
      <c r="F7">
        <f t="shared" si="4"/>
        <v>2.15</v>
      </c>
      <c r="G7" t="str">
        <f t="shared" si="5"/>
        <v>N/A</v>
      </c>
      <c r="H7" s="122" t="str">
        <f t="shared" si="6"/>
        <v>Long</v>
      </c>
      <c r="N7" s="111" t="s">
        <v>74</v>
      </c>
      <c r="O7" s="111">
        <v>2.42</v>
      </c>
      <c r="P7" s="111">
        <v>2.34</v>
      </c>
      <c r="Q7" s="111">
        <v>44</v>
      </c>
      <c r="R7" s="111" t="s">
        <v>71</v>
      </c>
      <c r="S7" s="111">
        <v>2.15</v>
      </c>
      <c r="T7" s="111" t="s">
        <v>71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0.54</v>
      </c>
      <c r="C8">
        <f t="shared" si="1"/>
        <v>0.52200000000000002</v>
      </c>
      <c r="D8">
        <f t="shared" si="2"/>
        <v>25</v>
      </c>
      <c r="E8">
        <f t="shared" si="3"/>
        <v>43</v>
      </c>
      <c r="F8">
        <f t="shared" si="4"/>
        <v>0.54400000000000004</v>
      </c>
      <c r="G8">
        <f t="shared" si="5"/>
        <v>0.54200000000000004</v>
      </c>
      <c r="H8" s="122" t="str">
        <f t="shared" si="6"/>
        <v>Long</v>
      </c>
      <c r="N8" s="111" t="s">
        <v>75</v>
      </c>
      <c r="O8" s="111">
        <v>0.54</v>
      </c>
      <c r="P8" s="111">
        <v>0.52200000000000002</v>
      </c>
      <c r="Q8" s="111">
        <v>25</v>
      </c>
      <c r="R8" s="111">
        <v>43</v>
      </c>
      <c r="S8" s="111">
        <v>0.54400000000000004</v>
      </c>
      <c r="T8" s="111">
        <v>0.54200000000000004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4.5999999999999999E-2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4.5999999999999999E-2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443</v>
      </c>
      <c r="V9" s="111" t="s">
        <v>412</v>
      </c>
    </row>
    <row r="10" spans="1:22" x14ac:dyDescent="0.2">
      <c r="A10" s="111" t="s">
        <v>76</v>
      </c>
      <c r="B10">
        <f t="shared" si="0"/>
        <v>28.545000000000002</v>
      </c>
      <c r="C10">
        <f t="shared" si="1"/>
        <v>29.51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750</v>
      </c>
      <c r="O10" s="111">
        <v>5.25</v>
      </c>
      <c r="P10" s="111">
        <v>5.83</v>
      </c>
      <c r="Q10" s="111" t="s">
        <v>71</v>
      </c>
      <c r="R10" s="111">
        <v>1</v>
      </c>
      <c r="S10" s="111" t="s">
        <v>71</v>
      </c>
      <c r="T10" s="111">
        <v>5.4</v>
      </c>
      <c r="U10" s="111" t="s">
        <v>750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751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703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 t="str">
        <f t="shared" si="1"/>
        <v>N/A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Short</v>
      </c>
      <c r="I12" s="111" t="s">
        <v>30</v>
      </c>
      <c r="N12" s="111" t="s">
        <v>76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704</v>
      </c>
      <c r="V12" s="111" t="s">
        <v>412</v>
      </c>
    </row>
    <row r="13" spans="1:22" x14ac:dyDescent="0.2">
      <c r="A13" s="111" t="s">
        <v>200</v>
      </c>
      <c r="B13">
        <f t="shared" si="0"/>
        <v>0.41</v>
      </c>
      <c r="C13" t="str">
        <f t="shared" si="1"/>
        <v>N/A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Short</v>
      </c>
      <c r="I13" s="111" t="s">
        <v>33</v>
      </c>
      <c r="N13" s="111" t="s">
        <v>752</v>
      </c>
      <c r="O13" s="111">
        <v>3.41</v>
      </c>
      <c r="P13" s="111">
        <v>3.28</v>
      </c>
      <c r="Q13" s="111">
        <v>23</v>
      </c>
      <c r="R13" s="111">
        <v>25</v>
      </c>
      <c r="S13" s="111">
        <v>3.4049999999999998</v>
      </c>
      <c r="T13" s="111">
        <v>3.25</v>
      </c>
      <c r="U13" s="111" t="s">
        <v>753</v>
      </c>
      <c r="V13" s="111" t="s">
        <v>412</v>
      </c>
    </row>
    <row r="14" spans="1:22" x14ac:dyDescent="0.2">
      <c r="A14" s="111" t="s">
        <v>201</v>
      </c>
      <c r="B14">
        <f t="shared" si="0"/>
        <v>1.1000000000000001</v>
      </c>
      <c r="C14">
        <f t="shared" si="1"/>
        <v>1.07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77</v>
      </c>
      <c r="O14" s="111">
        <v>3.5000000000000003E-2</v>
      </c>
      <c r="P14" s="111" t="s">
        <v>71</v>
      </c>
      <c r="Q14" s="111" t="s">
        <v>71</v>
      </c>
      <c r="R14" s="111" t="s">
        <v>71</v>
      </c>
      <c r="S14" s="111" t="s">
        <v>71</v>
      </c>
      <c r="T14" s="111" t="s">
        <v>71</v>
      </c>
      <c r="U14" s="111" t="s">
        <v>444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790</v>
      </c>
      <c r="O15" s="111">
        <v>5.8</v>
      </c>
      <c r="P15" s="111">
        <v>5.5949999999999998</v>
      </c>
      <c r="Q15" s="111">
        <v>42</v>
      </c>
      <c r="R15" s="111">
        <v>48</v>
      </c>
      <c r="S15" s="111">
        <v>4.4859999999999998</v>
      </c>
      <c r="T15" s="111">
        <v>4.2839999999999998</v>
      </c>
      <c r="U15" s="111" t="s">
        <v>790</v>
      </c>
      <c r="V15" s="111" t="s">
        <v>412</v>
      </c>
    </row>
    <row r="16" spans="1:22" x14ac:dyDescent="0.2">
      <c r="A16" s="111" t="s">
        <v>754</v>
      </c>
      <c r="B16">
        <f t="shared" si="0"/>
        <v>3.387</v>
      </c>
      <c r="C16">
        <f t="shared" si="1"/>
        <v>3.8069999999999999</v>
      </c>
      <c r="D16">
        <f t="shared" si="2"/>
        <v>18</v>
      </c>
      <c r="E16">
        <f t="shared" si="3"/>
        <v>0</v>
      </c>
      <c r="F16">
        <f t="shared" si="4"/>
        <v>3.5070000000000001</v>
      </c>
      <c r="G16">
        <f t="shared" si="5"/>
        <v>3.387</v>
      </c>
      <c r="H16" s="122" t="str">
        <f t="shared" si="6"/>
        <v>Short</v>
      </c>
      <c r="I16" s="111" t="s">
        <v>36</v>
      </c>
      <c r="N16" s="111" t="s">
        <v>199</v>
      </c>
      <c r="O16" s="111">
        <v>1.4E-2</v>
      </c>
      <c r="P16" s="111" t="s">
        <v>71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445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0.41</v>
      </c>
      <c r="P17" s="111" t="s">
        <v>71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446</v>
      </c>
      <c r="V17" s="111" t="s">
        <v>412</v>
      </c>
    </row>
    <row r="18" spans="1:22" x14ac:dyDescent="0.2">
      <c r="A18" s="111" t="s">
        <v>78</v>
      </c>
      <c r="B18">
        <f t="shared" si="0"/>
        <v>1.62</v>
      </c>
      <c r="C18" t="str">
        <f t="shared" si="1"/>
        <v>N/A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Short</v>
      </c>
      <c r="N18" s="111" t="s">
        <v>201</v>
      </c>
      <c r="O18" s="111">
        <v>1.1000000000000001</v>
      </c>
      <c r="P18" s="111">
        <v>1.07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447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787</v>
      </c>
      <c r="O19" s="111">
        <v>7.79</v>
      </c>
      <c r="P19" s="111">
        <v>5.92</v>
      </c>
      <c r="Q19" s="111" t="s">
        <v>71</v>
      </c>
      <c r="R19" s="111" t="s">
        <v>71</v>
      </c>
      <c r="S19" s="111" t="s">
        <v>71</v>
      </c>
      <c r="T19" s="111" t="s">
        <v>71</v>
      </c>
      <c r="U19" s="111" t="s">
        <v>788</v>
      </c>
      <c r="V19" s="111" t="s">
        <v>412</v>
      </c>
    </row>
    <row r="20" spans="1:22" x14ac:dyDescent="0.2">
      <c r="A20" s="111" t="s">
        <v>80</v>
      </c>
      <c r="B20">
        <f t="shared" si="0"/>
        <v>5.58</v>
      </c>
      <c r="C20">
        <f t="shared" si="1"/>
        <v>5.46</v>
      </c>
      <c r="D20">
        <f t="shared" si="2"/>
        <v>4</v>
      </c>
      <c r="E20">
        <f t="shared" si="3"/>
        <v>9</v>
      </c>
      <c r="F20">
        <f t="shared" si="4"/>
        <v>5.56</v>
      </c>
      <c r="G20">
        <f t="shared" si="5"/>
        <v>4.83</v>
      </c>
      <c r="H20" s="122" t="str">
        <f t="shared" si="6"/>
        <v>Long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448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449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1.62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450</v>
      </c>
      <c r="V22" s="111" t="s">
        <v>412</v>
      </c>
    </row>
    <row r="23" spans="1:22" x14ac:dyDescent="0.2">
      <c r="A23" s="111" t="s">
        <v>206</v>
      </c>
      <c r="B23">
        <f t="shared" si="0"/>
        <v>0.76</v>
      </c>
      <c r="C23">
        <f t="shared" si="1"/>
        <v>0.4</v>
      </c>
      <c r="D23">
        <f t="shared" si="2"/>
        <v>26</v>
      </c>
      <c r="E23">
        <f t="shared" si="3"/>
        <v>32</v>
      </c>
      <c r="F23">
        <f t="shared" si="4"/>
        <v>0.32</v>
      </c>
      <c r="G23">
        <f t="shared" si="5"/>
        <v>0.27</v>
      </c>
      <c r="H23" s="122" t="str">
        <f t="shared" si="6"/>
        <v>Long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451</v>
      </c>
      <c r="V23" s="111" t="s">
        <v>412</v>
      </c>
    </row>
    <row r="24" spans="1:22" x14ac:dyDescent="0.2">
      <c r="A24" s="111" t="s">
        <v>207</v>
      </c>
      <c r="B24">
        <f t="shared" si="0"/>
        <v>7.24</v>
      </c>
      <c r="C24">
        <f t="shared" si="1"/>
        <v>7.2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Long</v>
      </c>
      <c r="N24" s="111" t="s">
        <v>80</v>
      </c>
      <c r="O24" s="111">
        <v>5.58</v>
      </c>
      <c r="P24" s="111">
        <v>5.46</v>
      </c>
      <c r="Q24" s="111">
        <v>4</v>
      </c>
      <c r="R24" s="111">
        <v>9</v>
      </c>
      <c r="S24" s="111">
        <v>5.56</v>
      </c>
      <c r="T24" s="111">
        <v>4.83</v>
      </c>
      <c r="U24" s="111" t="s">
        <v>452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754</v>
      </c>
      <c r="O25" s="111">
        <v>3.387</v>
      </c>
      <c r="P25" s="111">
        <v>3.8069999999999999</v>
      </c>
      <c r="Q25" s="111">
        <v>18</v>
      </c>
      <c r="R25" s="111">
        <v>0</v>
      </c>
      <c r="S25" s="111">
        <v>3.5070000000000001</v>
      </c>
      <c r="T25" s="111">
        <v>3.387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453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454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0.76</v>
      </c>
      <c r="P28" s="111">
        <v>0.4</v>
      </c>
      <c r="Q28" s="111">
        <v>26</v>
      </c>
      <c r="R28" s="111">
        <v>32</v>
      </c>
      <c r="S28" s="111">
        <v>0.32</v>
      </c>
      <c r="T28" s="111">
        <v>0.27</v>
      </c>
      <c r="U28" s="111" t="s">
        <v>455</v>
      </c>
      <c r="V28" s="111" t="s">
        <v>412</v>
      </c>
    </row>
    <row r="29" spans="1:22" x14ac:dyDescent="0.2">
      <c r="A29" s="111" t="s">
        <v>82</v>
      </c>
      <c r="B29">
        <f t="shared" si="0"/>
        <v>14.34</v>
      </c>
      <c r="C29">
        <f t="shared" si="1"/>
        <v>12.36</v>
      </c>
      <c r="D29">
        <f t="shared" si="2"/>
        <v>16</v>
      </c>
      <c r="E29">
        <f t="shared" si="3"/>
        <v>19</v>
      </c>
      <c r="F29">
        <f t="shared" si="4"/>
        <v>13.18</v>
      </c>
      <c r="G29">
        <f t="shared" si="5"/>
        <v>12.38</v>
      </c>
      <c r="H29" s="122" t="str">
        <f t="shared" si="6"/>
        <v>Long</v>
      </c>
      <c r="N29" s="111" t="s">
        <v>207</v>
      </c>
      <c r="O29" s="111">
        <v>7.24</v>
      </c>
      <c r="P29" s="111">
        <v>7.2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456</v>
      </c>
      <c r="V29" s="111" t="s">
        <v>412</v>
      </c>
    </row>
    <row r="30" spans="1:22" x14ac:dyDescent="0.2">
      <c r="A30" s="111" t="s">
        <v>211</v>
      </c>
      <c r="B30">
        <f t="shared" si="0"/>
        <v>5.8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457</v>
      </c>
      <c r="V30" s="111" t="s">
        <v>412</v>
      </c>
    </row>
    <row r="31" spans="1:22" x14ac:dyDescent="0.2">
      <c r="A31" s="111" t="s">
        <v>83</v>
      </c>
      <c r="B31">
        <f t="shared" si="0"/>
        <v>4.03</v>
      </c>
      <c r="C31">
        <f t="shared" si="1"/>
        <v>3.75</v>
      </c>
      <c r="D31" t="str">
        <f t="shared" si="2"/>
        <v>N/A</v>
      </c>
      <c r="E31" t="str">
        <f t="shared" si="3"/>
        <v>N/A</v>
      </c>
      <c r="F31" t="str">
        <f t="shared" si="4"/>
        <v>N/A</v>
      </c>
      <c r="G31" t="str">
        <f t="shared" si="5"/>
        <v>N/A</v>
      </c>
      <c r="H31" s="122" t="str">
        <f t="shared" si="6"/>
        <v>Long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458</v>
      </c>
      <c r="V31" s="111" t="s">
        <v>412</v>
      </c>
    </row>
    <row r="32" spans="1:22" x14ac:dyDescent="0.2">
      <c r="A32" s="111" t="s">
        <v>212</v>
      </c>
      <c r="B32">
        <f t="shared" si="0"/>
        <v>7.54</v>
      </c>
      <c r="C32">
        <f t="shared" si="1"/>
        <v>7.2</v>
      </c>
      <c r="D32" t="str">
        <f t="shared" si="2"/>
        <v>N/A</v>
      </c>
      <c r="E32" t="str">
        <f t="shared" si="3"/>
        <v>N/A</v>
      </c>
      <c r="F32" t="str">
        <f t="shared" si="4"/>
        <v>N/A</v>
      </c>
      <c r="G32" t="str">
        <f t="shared" si="5"/>
        <v>N/A</v>
      </c>
      <c r="H32" s="122" t="str">
        <f t="shared" si="6"/>
        <v>Long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459</v>
      </c>
      <c r="V32" s="111" t="s">
        <v>412</v>
      </c>
    </row>
    <row r="33" spans="1:22" x14ac:dyDescent="0.2">
      <c r="A33" s="111" t="s">
        <v>84</v>
      </c>
      <c r="B33">
        <f t="shared" si="0"/>
        <v>5.21</v>
      </c>
      <c r="C33" t="str">
        <f t="shared" si="1"/>
        <v>N/A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Short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460</v>
      </c>
      <c r="V33" s="111" t="s">
        <v>412</v>
      </c>
    </row>
    <row r="34" spans="1:22" x14ac:dyDescent="0.2">
      <c r="A34" s="111" t="s">
        <v>213</v>
      </c>
      <c r="B34">
        <f t="shared" si="0"/>
        <v>0.155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14.34</v>
      </c>
      <c r="P34" s="111">
        <v>12.36</v>
      </c>
      <c r="Q34" s="111">
        <v>16</v>
      </c>
      <c r="R34" s="111">
        <v>19</v>
      </c>
      <c r="S34" s="111">
        <v>13.18</v>
      </c>
      <c r="T34" s="111">
        <v>12.38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1.17</v>
      </c>
      <c r="C35">
        <f t="shared" si="1"/>
        <v>1.26</v>
      </c>
      <c r="D35">
        <f t="shared" si="2"/>
        <v>14</v>
      </c>
      <c r="E35">
        <f t="shared" si="3"/>
        <v>3</v>
      </c>
      <c r="F35">
        <f t="shared" si="4"/>
        <v>1.26</v>
      </c>
      <c r="G35">
        <f t="shared" si="5"/>
        <v>1.1200000000000001</v>
      </c>
      <c r="H35" s="122" t="str">
        <f t="shared" si="6"/>
        <v>Short</v>
      </c>
      <c r="N35" s="111" t="s">
        <v>211</v>
      </c>
      <c r="O35" s="111">
        <v>5.8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461</v>
      </c>
      <c r="V35" s="111" t="s">
        <v>412</v>
      </c>
    </row>
    <row r="36" spans="1:22" x14ac:dyDescent="0.2">
      <c r="A36" s="111" t="s">
        <v>215</v>
      </c>
      <c r="B36">
        <f t="shared" si="0"/>
        <v>0.12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755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755</v>
      </c>
      <c r="V36" s="111" t="s">
        <v>412</v>
      </c>
    </row>
    <row r="37" spans="1:22" x14ac:dyDescent="0.2">
      <c r="A37" s="111" t="s">
        <v>216</v>
      </c>
      <c r="B37">
        <f t="shared" si="0"/>
        <v>0.76900000000000002</v>
      </c>
      <c r="C37">
        <f t="shared" si="1"/>
        <v>5.0999999999999997E-2</v>
      </c>
      <c r="D37">
        <f t="shared" si="2"/>
        <v>0</v>
      </c>
      <c r="E37" t="str">
        <f t="shared" si="3"/>
        <v>N/A</v>
      </c>
      <c r="F37">
        <f t="shared" si="4"/>
        <v>0.76900000000000002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756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756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4.03</v>
      </c>
      <c r="P38" s="111">
        <v>3.75</v>
      </c>
      <c r="Q38" s="111" t="s">
        <v>71</v>
      </c>
      <c r="R38" s="111" t="s">
        <v>71</v>
      </c>
      <c r="S38" s="111" t="s">
        <v>71</v>
      </c>
      <c r="T38" s="111" t="s">
        <v>71</v>
      </c>
      <c r="U38" s="111" t="s">
        <v>462</v>
      </c>
      <c r="V38" s="111" t="s">
        <v>412</v>
      </c>
    </row>
    <row r="39" spans="1:22" x14ac:dyDescent="0.2">
      <c r="A39" s="111" t="s">
        <v>218</v>
      </c>
      <c r="B39">
        <f t="shared" si="0"/>
        <v>8.82</v>
      </c>
      <c r="C39" t="str">
        <f t="shared" si="1"/>
        <v>N/A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Short</v>
      </c>
      <c r="N39" s="111" t="s">
        <v>212</v>
      </c>
      <c r="O39" s="111">
        <v>7.54</v>
      </c>
      <c r="P39" s="111">
        <v>7.2</v>
      </c>
      <c r="Q39" s="111" t="s">
        <v>71</v>
      </c>
      <c r="R39" s="111" t="s">
        <v>71</v>
      </c>
      <c r="S39" s="111" t="s">
        <v>71</v>
      </c>
      <c r="T39" s="111" t="s">
        <v>71</v>
      </c>
      <c r="U39" s="111" t="s">
        <v>463</v>
      </c>
      <c r="V39" s="111" t="s">
        <v>412</v>
      </c>
    </row>
    <row r="40" spans="1:22" x14ac:dyDescent="0.2">
      <c r="A40" s="111" t="s">
        <v>85</v>
      </c>
      <c r="B40">
        <f t="shared" si="0"/>
        <v>1.5680000000000001</v>
      </c>
      <c r="C40">
        <f t="shared" si="1"/>
        <v>1.0900000000000001</v>
      </c>
      <c r="D40">
        <f t="shared" si="2"/>
        <v>30</v>
      </c>
      <c r="E40">
        <f t="shared" si="3"/>
        <v>44</v>
      </c>
      <c r="F40">
        <f t="shared" si="4"/>
        <v>0.86099999999999999</v>
      </c>
      <c r="G40">
        <f t="shared" si="5"/>
        <v>0.76600000000000001</v>
      </c>
      <c r="H40" s="122" t="str">
        <f t="shared" si="7"/>
        <v>Long</v>
      </c>
      <c r="N40" s="111" t="s">
        <v>84</v>
      </c>
      <c r="O40" s="111">
        <v>5.21</v>
      </c>
      <c r="P40" s="111" t="s">
        <v>71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464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0.155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465</v>
      </c>
      <c r="V41" s="111" t="s">
        <v>412</v>
      </c>
    </row>
    <row r="42" spans="1:22" x14ac:dyDescent="0.2">
      <c r="A42" s="111" t="s">
        <v>220</v>
      </c>
      <c r="B42">
        <f t="shared" si="0"/>
        <v>2.17</v>
      </c>
      <c r="C42">
        <f t="shared" si="1"/>
        <v>2.34</v>
      </c>
      <c r="D42">
        <f t="shared" si="2"/>
        <v>11</v>
      </c>
      <c r="E42">
        <f t="shared" si="3"/>
        <v>0</v>
      </c>
      <c r="F42">
        <f t="shared" si="4"/>
        <v>2.21</v>
      </c>
      <c r="G42">
        <f t="shared" si="5"/>
        <v>2.17</v>
      </c>
      <c r="H42" s="122" t="str">
        <f t="shared" si="7"/>
        <v>Short</v>
      </c>
      <c r="N42" s="111" t="s">
        <v>214</v>
      </c>
      <c r="O42" s="111">
        <v>1.17</v>
      </c>
      <c r="P42" s="111">
        <v>1.26</v>
      </c>
      <c r="Q42" s="111">
        <v>14</v>
      </c>
      <c r="R42" s="111">
        <v>3</v>
      </c>
      <c r="S42" s="111">
        <v>1.26</v>
      </c>
      <c r="T42" s="111">
        <v>1.1200000000000001</v>
      </c>
      <c r="U42" s="111" t="s">
        <v>466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 t="str">
        <f t="shared" si="1"/>
        <v>N/A</v>
      </c>
      <c r="D43" t="str">
        <f t="shared" si="2"/>
        <v>N/A</v>
      </c>
      <c r="E43" t="str">
        <f t="shared" si="3"/>
        <v>N/A</v>
      </c>
      <c r="F43" t="str">
        <f t="shared" si="4"/>
        <v>N/A</v>
      </c>
      <c r="G43" t="str">
        <f t="shared" si="5"/>
        <v>N/A</v>
      </c>
      <c r="H43" s="122" t="str">
        <f t="shared" si="7"/>
        <v>Short</v>
      </c>
      <c r="N43" s="111" t="s">
        <v>215</v>
      </c>
      <c r="O43" s="111">
        <v>0.12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467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757</v>
      </c>
      <c r="O44" s="111">
        <v>2376.5300000000002</v>
      </c>
      <c r="P44" s="111">
        <v>2507.9899999999998</v>
      </c>
      <c r="Q44" s="111">
        <v>47</v>
      </c>
      <c r="R44" s="111">
        <v>3</v>
      </c>
      <c r="S44" s="111">
        <v>2194.6001000000001</v>
      </c>
      <c r="T44" s="111">
        <v>2446.9299000000001</v>
      </c>
      <c r="U44" s="111" t="s">
        <v>757</v>
      </c>
      <c r="V44" s="111" t="s">
        <v>412</v>
      </c>
    </row>
    <row r="45" spans="1:22" x14ac:dyDescent="0.2">
      <c r="A45" s="111" t="s">
        <v>88</v>
      </c>
      <c r="B45">
        <f t="shared" si="0"/>
        <v>0.11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0.76900000000000002</v>
      </c>
      <c r="P45" s="111">
        <v>5.0999999999999997E-2</v>
      </c>
      <c r="Q45" s="111">
        <v>0</v>
      </c>
      <c r="R45" s="111" t="s">
        <v>71</v>
      </c>
      <c r="S45" s="111">
        <v>0.76900000000000002</v>
      </c>
      <c r="T45" s="111" t="s">
        <v>71</v>
      </c>
      <c r="U45" s="111" t="s">
        <v>468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469</v>
      </c>
      <c r="V46" s="111" t="s">
        <v>412</v>
      </c>
    </row>
    <row r="47" spans="1:22" x14ac:dyDescent="0.2">
      <c r="A47" s="111" t="s">
        <v>221</v>
      </c>
      <c r="B47">
        <f t="shared" si="0"/>
        <v>0.06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8.82</v>
      </c>
      <c r="P47" s="111" t="s">
        <v>71</v>
      </c>
      <c r="Q47" s="111" t="s">
        <v>71</v>
      </c>
      <c r="R47" s="111" t="s">
        <v>71</v>
      </c>
      <c r="S47" s="111" t="s">
        <v>71</v>
      </c>
      <c r="T47" s="111" t="s">
        <v>71</v>
      </c>
      <c r="U47" s="111" t="s">
        <v>470</v>
      </c>
      <c r="V47" s="111" t="s">
        <v>412</v>
      </c>
    </row>
    <row r="48" spans="1:22" x14ac:dyDescent="0.2">
      <c r="A48" s="111" t="s">
        <v>222</v>
      </c>
      <c r="B48">
        <f t="shared" si="0"/>
        <v>5.0999999999999996</v>
      </c>
      <c r="C48">
        <f t="shared" si="1"/>
        <v>4</v>
      </c>
      <c r="D48">
        <f t="shared" si="2"/>
        <v>5</v>
      </c>
      <c r="E48" t="str">
        <f t="shared" si="3"/>
        <v>N/A</v>
      </c>
      <c r="F48">
        <f t="shared" si="4"/>
        <v>4.9000000000000004</v>
      </c>
      <c r="G48" t="str">
        <f t="shared" si="5"/>
        <v>N/A</v>
      </c>
      <c r="H48" s="122" t="str">
        <f t="shared" si="7"/>
        <v>Long</v>
      </c>
      <c r="N48" s="111" t="s">
        <v>85</v>
      </c>
      <c r="O48" s="111">
        <v>1.5680000000000001</v>
      </c>
      <c r="P48" s="111">
        <v>1.0900000000000001</v>
      </c>
      <c r="Q48" s="111">
        <v>30</v>
      </c>
      <c r="R48" s="111">
        <v>44</v>
      </c>
      <c r="S48" s="111">
        <v>0.86099999999999999</v>
      </c>
      <c r="T48" s="111">
        <v>0.76600000000000001</v>
      </c>
      <c r="U48" s="111" t="s">
        <v>471</v>
      </c>
      <c r="V48" s="111" t="s">
        <v>412</v>
      </c>
    </row>
    <row r="49" spans="1:22" x14ac:dyDescent="0.2">
      <c r="A49" s="111" t="s">
        <v>90</v>
      </c>
      <c r="B49">
        <f t="shared" si="0"/>
        <v>6.52</v>
      </c>
      <c r="C49">
        <f t="shared" si="1"/>
        <v>6.44</v>
      </c>
      <c r="D49">
        <f t="shared" si="2"/>
        <v>13</v>
      </c>
      <c r="E49">
        <f t="shared" si="3"/>
        <v>23</v>
      </c>
      <c r="F49">
        <f t="shared" si="4"/>
        <v>6.45</v>
      </c>
      <c r="G49">
        <f t="shared" si="5"/>
        <v>6.09</v>
      </c>
      <c r="H49" s="122" t="str">
        <f t="shared" si="7"/>
        <v>Long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472</v>
      </c>
      <c r="V49" s="111" t="s">
        <v>412</v>
      </c>
    </row>
    <row r="50" spans="1:22" x14ac:dyDescent="0.2">
      <c r="A50" s="111" t="s">
        <v>91</v>
      </c>
      <c r="B50">
        <f t="shared" si="0"/>
        <v>1.9950000000000001</v>
      </c>
      <c r="C50">
        <f t="shared" si="1"/>
        <v>1.94</v>
      </c>
      <c r="D50">
        <f t="shared" si="2"/>
        <v>28</v>
      </c>
      <c r="E50" t="str">
        <f t="shared" si="3"/>
        <v>N/A</v>
      </c>
      <c r="F50">
        <f t="shared" si="4"/>
        <v>1.88</v>
      </c>
      <c r="G50" t="str">
        <f t="shared" si="5"/>
        <v>N/A</v>
      </c>
      <c r="H50" s="122" t="str">
        <f t="shared" si="7"/>
        <v>Long</v>
      </c>
      <c r="N50" s="111" t="s">
        <v>220</v>
      </c>
      <c r="O50" s="111">
        <v>2.17</v>
      </c>
      <c r="P50" s="111">
        <v>2.34</v>
      </c>
      <c r="Q50" s="111">
        <v>11</v>
      </c>
      <c r="R50" s="111">
        <v>0</v>
      </c>
      <c r="S50" s="111">
        <v>2.21</v>
      </c>
      <c r="T50" s="111">
        <v>2.17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2.86</v>
      </c>
      <c r="C51">
        <f t="shared" si="1"/>
        <v>3.1</v>
      </c>
      <c r="D51" t="str">
        <f t="shared" si="2"/>
        <v>N/A</v>
      </c>
      <c r="E51">
        <f t="shared" si="3"/>
        <v>1</v>
      </c>
      <c r="F51" t="str">
        <f t="shared" si="4"/>
        <v>N/A</v>
      </c>
      <c r="G51">
        <f t="shared" si="5"/>
        <v>2.88</v>
      </c>
      <c r="H51" s="122" t="str">
        <f t="shared" si="7"/>
        <v>Short</v>
      </c>
      <c r="N51" s="111" t="s">
        <v>86</v>
      </c>
      <c r="O51" s="111">
        <v>5.8000000000000003E-2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473</v>
      </c>
      <c r="V51" s="111" t="s">
        <v>412</v>
      </c>
    </row>
    <row r="52" spans="1:22" x14ac:dyDescent="0.2">
      <c r="A52" s="111" t="s">
        <v>224</v>
      </c>
      <c r="B52">
        <f t="shared" si="0"/>
        <v>0.20599999999999999</v>
      </c>
      <c r="C52" t="str">
        <f t="shared" si="1"/>
        <v>N/A</v>
      </c>
      <c r="D52" t="str">
        <f t="shared" si="2"/>
        <v>N/A</v>
      </c>
      <c r="E52" t="str">
        <f t="shared" si="3"/>
        <v>N/A</v>
      </c>
      <c r="F52" t="str">
        <f t="shared" si="4"/>
        <v>N/A</v>
      </c>
      <c r="G52" t="str">
        <f t="shared" si="5"/>
        <v>N/A</v>
      </c>
      <c r="H52" s="122" t="str">
        <f t="shared" si="7"/>
        <v>Short</v>
      </c>
      <c r="N52" s="111" t="s">
        <v>87</v>
      </c>
      <c r="O52" s="111">
        <v>0.19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474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88</v>
      </c>
      <c r="O53" s="111">
        <v>0.11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475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89</v>
      </c>
      <c r="O54" s="111">
        <v>0.24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476</v>
      </c>
      <c r="V54" s="111" t="s">
        <v>412</v>
      </c>
    </row>
    <row r="55" spans="1:22" x14ac:dyDescent="0.2">
      <c r="A55" s="111" t="s">
        <v>227</v>
      </c>
      <c r="B55">
        <f t="shared" si="0"/>
        <v>2.4</v>
      </c>
      <c r="C55">
        <f t="shared" si="1"/>
        <v>2.34</v>
      </c>
      <c r="D55">
        <f t="shared" si="2"/>
        <v>6</v>
      </c>
      <c r="E55">
        <f t="shared" si="3"/>
        <v>23</v>
      </c>
      <c r="F55">
        <f t="shared" si="4"/>
        <v>2.34</v>
      </c>
      <c r="G55">
        <f t="shared" si="5"/>
        <v>2.2999999999999998</v>
      </c>
      <c r="H55" s="122" t="str">
        <f t="shared" si="7"/>
        <v>Long</v>
      </c>
      <c r="N55" s="111" t="s">
        <v>221</v>
      </c>
      <c r="O55" s="111">
        <v>0.06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477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222</v>
      </c>
      <c r="O56" s="111">
        <v>5.0999999999999996</v>
      </c>
      <c r="P56" s="111">
        <v>4</v>
      </c>
      <c r="Q56" s="111">
        <v>5</v>
      </c>
      <c r="R56" s="111" t="s">
        <v>71</v>
      </c>
      <c r="S56" s="111">
        <v>4.9000000000000004</v>
      </c>
      <c r="T56" s="111" t="s">
        <v>71</v>
      </c>
      <c r="U56" s="111" t="s">
        <v>478</v>
      </c>
      <c r="V56" s="111" t="s">
        <v>412</v>
      </c>
    </row>
    <row r="57" spans="1:22" x14ac:dyDescent="0.2">
      <c r="A57" s="111" t="s">
        <v>92</v>
      </c>
      <c r="B57">
        <f t="shared" si="0"/>
        <v>3.4950000000000001</v>
      </c>
      <c r="C57">
        <f t="shared" si="1"/>
        <v>3.085</v>
      </c>
      <c r="D57">
        <f t="shared" si="2"/>
        <v>38</v>
      </c>
      <c r="E57">
        <f t="shared" si="3"/>
        <v>42</v>
      </c>
      <c r="F57">
        <f t="shared" si="4"/>
        <v>3.4950000000000001</v>
      </c>
      <c r="G57">
        <f t="shared" si="5"/>
        <v>3.15</v>
      </c>
      <c r="H57" s="122" t="str">
        <f t="shared" si="7"/>
        <v>Long</v>
      </c>
      <c r="N57" s="111" t="s">
        <v>90</v>
      </c>
      <c r="O57" s="111">
        <v>6.52</v>
      </c>
      <c r="P57" s="111">
        <v>6.44</v>
      </c>
      <c r="Q57" s="111">
        <v>13</v>
      </c>
      <c r="R57" s="111">
        <v>23</v>
      </c>
      <c r="S57" s="111">
        <v>6.45</v>
      </c>
      <c r="T57" s="111">
        <v>6.09</v>
      </c>
      <c r="U57" s="111" t="s">
        <v>72</v>
      </c>
      <c r="V57" s="111" t="s">
        <v>412</v>
      </c>
    </row>
    <row r="58" spans="1:22" x14ac:dyDescent="0.2">
      <c r="A58" s="111" t="s">
        <v>93</v>
      </c>
      <c r="B58">
        <f t="shared" si="0"/>
        <v>10.9</v>
      </c>
      <c r="C58">
        <f t="shared" si="1"/>
        <v>11.3</v>
      </c>
      <c r="D58">
        <f t="shared" si="2"/>
        <v>44</v>
      </c>
      <c r="E58">
        <f t="shared" si="3"/>
        <v>1</v>
      </c>
      <c r="F58">
        <f t="shared" si="4"/>
        <v>9.7100000000000009</v>
      </c>
      <c r="G58">
        <f t="shared" si="5"/>
        <v>10.76</v>
      </c>
      <c r="H58" s="122" t="str">
        <f t="shared" si="7"/>
        <v>Short</v>
      </c>
      <c r="N58" s="111" t="s">
        <v>91</v>
      </c>
      <c r="O58" s="111">
        <v>1.9950000000000001</v>
      </c>
      <c r="P58" s="111">
        <v>1.94</v>
      </c>
      <c r="Q58" s="111">
        <v>28</v>
      </c>
      <c r="R58" s="111" t="s">
        <v>71</v>
      </c>
      <c r="S58" s="111">
        <v>1.88</v>
      </c>
      <c r="T58" s="111" t="s">
        <v>71</v>
      </c>
      <c r="U58" s="111" t="s">
        <v>479</v>
      </c>
      <c r="V58" s="111" t="s">
        <v>412</v>
      </c>
    </row>
    <row r="59" spans="1:22" x14ac:dyDescent="0.2">
      <c r="A59" s="111" t="s">
        <v>399</v>
      </c>
      <c r="B59">
        <f t="shared" si="0"/>
        <v>6.7</v>
      </c>
      <c r="C59">
        <f t="shared" si="1"/>
        <v>6.95</v>
      </c>
      <c r="D59">
        <f t="shared" si="2"/>
        <v>16</v>
      </c>
      <c r="E59">
        <f t="shared" si="3"/>
        <v>1</v>
      </c>
      <c r="F59">
        <f t="shared" si="4"/>
        <v>6.9</v>
      </c>
      <c r="G59">
        <f t="shared" si="5"/>
        <v>6.65</v>
      </c>
      <c r="H59" s="122" t="str">
        <f t="shared" si="7"/>
        <v>Short</v>
      </c>
      <c r="N59" s="111" t="s">
        <v>223</v>
      </c>
      <c r="O59" s="111">
        <v>2.86</v>
      </c>
      <c r="P59" s="111">
        <v>3.1</v>
      </c>
      <c r="Q59" s="111" t="s">
        <v>71</v>
      </c>
      <c r="R59" s="111">
        <v>1</v>
      </c>
      <c r="S59" s="111" t="s">
        <v>71</v>
      </c>
      <c r="T59" s="111">
        <v>2.88</v>
      </c>
      <c r="U59" s="111" t="s">
        <v>480</v>
      </c>
      <c r="V59" s="111" t="s">
        <v>412</v>
      </c>
    </row>
    <row r="60" spans="1:22" x14ac:dyDescent="0.2">
      <c r="A60" s="111" t="s">
        <v>229</v>
      </c>
      <c r="B60">
        <f t="shared" si="0"/>
        <v>5.6</v>
      </c>
      <c r="C60">
        <f t="shared" si="1"/>
        <v>5.3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Long</v>
      </c>
      <c r="N60" s="111" t="s">
        <v>224</v>
      </c>
      <c r="O60" s="111">
        <v>0.20599999999999999</v>
      </c>
      <c r="P60" s="111" t="s">
        <v>71</v>
      </c>
      <c r="Q60" s="111" t="s">
        <v>71</v>
      </c>
      <c r="R60" s="111" t="s">
        <v>71</v>
      </c>
      <c r="S60" s="111" t="s">
        <v>71</v>
      </c>
      <c r="T60" s="111" t="s">
        <v>71</v>
      </c>
      <c r="U60" s="111" t="s">
        <v>481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225</v>
      </c>
      <c r="O61" s="111">
        <v>0.14399999999999999</v>
      </c>
      <c r="P61" s="111" t="s">
        <v>71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482</v>
      </c>
      <c r="V61" s="111" t="s">
        <v>412</v>
      </c>
    </row>
    <row r="62" spans="1:22" x14ac:dyDescent="0.2">
      <c r="A62" s="111" t="s">
        <v>231</v>
      </c>
      <c r="B62">
        <f t="shared" si="0"/>
        <v>8.0500000000000007</v>
      </c>
      <c r="C62">
        <f t="shared" si="1"/>
        <v>7.76</v>
      </c>
      <c r="D62">
        <f t="shared" si="2"/>
        <v>3</v>
      </c>
      <c r="E62">
        <f t="shared" si="3"/>
        <v>4</v>
      </c>
      <c r="F62">
        <f t="shared" si="4"/>
        <v>7.96</v>
      </c>
      <c r="G62">
        <f t="shared" si="5"/>
        <v>7.76</v>
      </c>
      <c r="H62" s="122" t="str">
        <f t="shared" si="7"/>
        <v>Long</v>
      </c>
      <c r="N62" s="111" t="s">
        <v>226</v>
      </c>
      <c r="O62" s="111">
        <v>0.30399999999999999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483</v>
      </c>
      <c r="V62" s="111" t="s">
        <v>412</v>
      </c>
    </row>
    <row r="63" spans="1:22" x14ac:dyDescent="0.2">
      <c r="A63" s="111" t="s">
        <v>232</v>
      </c>
      <c r="B63">
        <f t="shared" si="0"/>
        <v>2957.99</v>
      </c>
      <c r="C63">
        <f t="shared" si="1"/>
        <v>2850.98</v>
      </c>
      <c r="D63">
        <f t="shared" si="2"/>
        <v>27</v>
      </c>
      <c r="E63" t="str">
        <f t="shared" si="3"/>
        <v>N/A</v>
      </c>
      <c r="F63">
        <f t="shared" si="4"/>
        <v>2751.6201000000001</v>
      </c>
      <c r="G63" t="str">
        <f t="shared" si="5"/>
        <v>N/A</v>
      </c>
      <c r="H63" s="122" t="str">
        <f t="shared" si="7"/>
        <v>Long</v>
      </c>
      <c r="N63" s="111" t="s">
        <v>791</v>
      </c>
      <c r="O63" s="111">
        <v>7.7</v>
      </c>
      <c r="P63" s="111">
        <v>7.6</v>
      </c>
      <c r="Q63" s="111">
        <v>45</v>
      </c>
      <c r="R63" s="111" t="s">
        <v>71</v>
      </c>
      <c r="S63" s="111">
        <v>6.4</v>
      </c>
      <c r="T63" s="111" t="s">
        <v>71</v>
      </c>
      <c r="U63" s="111" t="s">
        <v>791</v>
      </c>
      <c r="V63" s="111" t="s">
        <v>412</v>
      </c>
    </row>
    <row r="64" spans="1:22" x14ac:dyDescent="0.2">
      <c r="A64" s="111" t="s">
        <v>94</v>
      </c>
      <c r="B64">
        <f t="shared" si="0"/>
        <v>14.28</v>
      </c>
      <c r="C64">
        <f t="shared" si="1"/>
        <v>14.27</v>
      </c>
      <c r="D64">
        <f t="shared" si="2"/>
        <v>16</v>
      </c>
      <c r="E64">
        <f t="shared" si="3"/>
        <v>28</v>
      </c>
      <c r="F64">
        <f t="shared" si="4"/>
        <v>14.39</v>
      </c>
      <c r="G64">
        <f t="shared" si="5"/>
        <v>14.17</v>
      </c>
      <c r="H64" s="122" t="str">
        <f t="shared" si="7"/>
        <v>Long</v>
      </c>
      <c r="N64" s="111" t="s">
        <v>227</v>
      </c>
      <c r="O64" s="111">
        <v>2.4</v>
      </c>
      <c r="P64" s="111">
        <v>2.34</v>
      </c>
      <c r="Q64" s="111">
        <v>6</v>
      </c>
      <c r="R64" s="111">
        <v>23</v>
      </c>
      <c r="S64" s="111">
        <v>2.34</v>
      </c>
      <c r="T64" s="111">
        <v>2.2999999999999998</v>
      </c>
      <c r="U64" s="111" t="s">
        <v>484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485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3.4950000000000001</v>
      </c>
      <c r="P66" s="111">
        <v>3.085</v>
      </c>
      <c r="Q66" s="111">
        <v>38</v>
      </c>
      <c r="R66" s="111">
        <v>42</v>
      </c>
      <c r="S66" s="111">
        <v>3.4950000000000001</v>
      </c>
      <c r="T66" s="111">
        <v>3.15</v>
      </c>
      <c r="U66" s="111" t="s">
        <v>486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10.9</v>
      </c>
      <c r="P67" s="111">
        <v>11.3</v>
      </c>
      <c r="Q67" s="111">
        <v>44</v>
      </c>
      <c r="R67" s="111">
        <v>1</v>
      </c>
      <c r="S67" s="111">
        <v>9.7100000000000009</v>
      </c>
      <c r="T67" s="111">
        <v>10.76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6.7</v>
      </c>
      <c r="P68" s="111">
        <v>6.95</v>
      </c>
      <c r="Q68" s="111">
        <v>16</v>
      </c>
      <c r="R68" s="111">
        <v>1</v>
      </c>
      <c r="S68" s="111">
        <v>6.9</v>
      </c>
      <c r="T68" s="111">
        <v>6.65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2.34</v>
      </c>
      <c r="C69">
        <f t="shared" ref="C69:C132" si="9">VLOOKUP($A69,$N$5:$U$375,3,FALSE)</f>
        <v>2.59</v>
      </c>
      <c r="D69">
        <f t="shared" ref="D69:D132" si="10">VLOOKUP($A69,$N$5:$U$375,4,FALSE)</f>
        <v>25</v>
      </c>
      <c r="E69">
        <f t="shared" ref="E69:E132" si="11">VLOOKUP($A69,$N$5:$U$375,5,FALSE)</f>
        <v>15</v>
      </c>
      <c r="F69">
        <f t="shared" ref="F69:F132" si="12">VLOOKUP($A69,$N$5:$U$375,6,FALSE)</f>
        <v>2.5499999999999998</v>
      </c>
      <c r="G69">
        <f t="shared" ref="G69:G132" si="13">VLOOKUP($A69,$N$5:$U$375,7,FALSE)</f>
        <v>2.35</v>
      </c>
      <c r="H69" s="122" t="str">
        <f t="shared" ref="H69:H100" si="14">IF(B69&gt;C69,"Long","Short")</f>
        <v>Short</v>
      </c>
      <c r="N69" s="111" t="s">
        <v>792</v>
      </c>
      <c r="O69" s="111">
        <v>10.62</v>
      </c>
      <c r="P69" s="111">
        <v>9.8550000000000004</v>
      </c>
      <c r="Q69" s="111">
        <v>32</v>
      </c>
      <c r="R69" s="111" t="s">
        <v>71</v>
      </c>
      <c r="S69" s="111">
        <v>9.9499999999999993</v>
      </c>
      <c r="T69" s="111" t="s">
        <v>71</v>
      </c>
      <c r="U69" s="111" t="s">
        <v>793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229</v>
      </c>
      <c r="O70" s="111">
        <v>5.6</v>
      </c>
      <c r="P70" s="111">
        <v>5.3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487</v>
      </c>
      <c r="V70" s="111" t="s">
        <v>412</v>
      </c>
    </row>
    <row r="71" spans="1:22" x14ac:dyDescent="0.2">
      <c r="A71" s="111" t="s">
        <v>239</v>
      </c>
      <c r="B71">
        <f t="shared" si="8"/>
        <v>0.44800000000000001</v>
      </c>
      <c r="C71">
        <f t="shared" si="9"/>
        <v>0.33400000000000002</v>
      </c>
      <c r="D71">
        <f t="shared" si="10"/>
        <v>12</v>
      </c>
      <c r="E71">
        <f t="shared" si="11"/>
        <v>19</v>
      </c>
      <c r="F71">
        <f t="shared" si="12"/>
        <v>0.36699999999999999</v>
      </c>
      <c r="G71">
        <f t="shared" si="13"/>
        <v>0.32700000000000001</v>
      </c>
      <c r="H71" s="122" t="str">
        <f t="shared" si="14"/>
        <v>Long</v>
      </c>
      <c r="N71" s="111" t="s">
        <v>230</v>
      </c>
      <c r="O71" s="111">
        <v>5.24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488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231</v>
      </c>
      <c r="O72" s="111">
        <v>8.0500000000000007</v>
      </c>
      <c r="P72" s="111">
        <v>7.76</v>
      </c>
      <c r="Q72" s="111">
        <v>3</v>
      </c>
      <c r="R72" s="111">
        <v>4</v>
      </c>
      <c r="S72" s="111">
        <v>7.96</v>
      </c>
      <c r="T72" s="111">
        <v>7.76</v>
      </c>
      <c r="U72" s="111" t="s">
        <v>489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232</v>
      </c>
      <c r="O73" s="111">
        <v>2957.99</v>
      </c>
      <c r="P73" s="111">
        <v>2850.98</v>
      </c>
      <c r="Q73" s="111">
        <v>27</v>
      </c>
      <c r="R73" s="111" t="s">
        <v>71</v>
      </c>
      <c r="S73" s="111">
        <v>2751.6201000000001</v>
      </c>
      <c r="T73" s="111" t="s">
        <v>71</v>
      </c>
      <c r="U73" s="111" t="s">
        <v>490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758</v>
      </c>
      <c r="O74" s="111">
        <v>18157.660199999998</v>
      </c>
      <c r="P74" s="111">
        <v>15820.4102</v>
      </c>
      <c r="Q74" s="111" t="s">
        <v>71</v>
      </c>
      <c r="R74" s="111" t="s">
        <v>71</v>
      </c>
      <c r="S74" s="111" t="s">
        <v>71</v>
      </c>
      <c r="T74" s="111" t="s">
        <v>71</v>
      </c>
      <c r="U74" s="111" t="s">
        <v>759</v>
      </c>
      <c r="V74" s="111" t="s">
        <v>412</v>
      </c>
    </row>
    <row r="75" spans="1:22" x14ac:dyDescent="0.2">
      <c r="A75" s="111" t="s">
        <v>243</v>
      </c>
      <c r="B75">
        <f t="shared" si="8"/>
        <v>2.68</v>
      </c>
      <c r="C75">
        <f t="shared" si="9"/>
        <v>2.6</v>
      </c>
      <c r="D75" t="str">
        <f t="shared" si="10"/>
        <v>N/A</v>
      </c>
      <c r="E75" t="str">
        <f t="shared" si="11"/>
        <v>N/A</v>
      </c>
      <c r="F75" t="str">
        <f t="shared" si="12"/>
        <v>N/A</v>
      </c>
      <c r="G75" t="str">
        <f t="shared" si="13"/>
        <v>N/A</v>
      </c>
      <c r="H75" s="122" t="str">
        <f t="shared" si="14"/>
        <v>Long</v>
      </c>
      <c r="N75" s="111" t="s">
        <v>760</v>
      </c>
      <c r="O75" s="111">
        <v>0</v>
      </c>
      <c r="P75" s="111" t="s">
        <v>71</v>
      </c>
      <c r="Q75" s="111" t="s">
        <v>71</v>
      </c>
      <c r="R75" s="111" t="s">
        <v>71</v>
      </c>
      <c r="S75" s="111" t="s">
        <v>71</v>
      </c>
      <c r="T75" s="111" t="s">
        <v>71</v>
      </c>
      <c r="U75" s="111" t="s">
        <v>710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94</v>
      </c>
      <c r="O76" s="111">
        <v>14.28</v>
      </c>
      <c r="P76" s="111">
        <v>14.27</v>
      </c>
      <c r="Q76" s="111">
        <v>16</v>
      </c>
      <c r="R76" s="111">
        <v>28</v>
      </c>
      <c r="S76" s="111">
        <v>14.39</v>
      </c>
      <c r="T76" s="111">
        <v>14.17</v>
      </c>
      <c r="U76" s="111" t="s">
        <v>8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747</v>
      </c>
      <c r="O77" s="111">
        <v>9.82</v>
      </c>
      <c r="P77" s="111">
        <v>10.1</v>
      </c>
      <c r="Q77" s="111" t="s">
        <v>71</v>
      </c>
      <c r="R77" s="111">
        <v>31</v>
      </c>
      <c r="S77" s="111" t="s">
        <v>71</v>
      </c>
      <c r="T77" s="111">
        <v>9.5</v>
      </c>
      <c r="U77" s="111" t="s">
        <v>747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233</v>
      </c>
      <c r="O78" s="111">
        <v>13084.1523</v>
      </c>
      <c r="P78" s="111">
        <v>0.32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491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234</v>
      </c>
      <c r="O79" s="111">
        <v>0.05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492</v>
      </c>
      <c r="V79" s="111" t="s">
        <v>412</v>
      </c>
    </row>
    <row r="80" spans="1:22" x14ac:dyDescent="0.2">
      <c r="A80" s="111" t="s">
        <v>96</v>
      </c>
      <c r="B80">
        <f t="shared" si="8"/>
        <v>43.02</v>
      </c>
      <c r="C80">
        <f t="shared" si="9"/>
        <v>45.98</v>
      </c>
      <c r="D80" t="str">
        <f t="shared" si="10"/>
        <v>N/A</v>
      </c>
      <c r="E80" t="str">
        <f t="shared" si="11"/>
        <v>N/A</v>
      </c>
      <c r="F80" t="str">
        <f t="shared" si="12"/>
        <v>N/A</v>
      </c>
      <c r="G80" t="str">
        <f t="shared" si="13"/>
        <v>N/A</v>
      </c>
      <c r="H80" s="122" t="str">
        <f t="shared" si="14"/>
        <v>Short</v>
      </c>
      <c r="N80" s="111" t="s">
        <v>235</v>
      </c>
      <c r="O80" s="111">
        <v>0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493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236</v>
      </c>
      <c r="O81" s="111">
        <v>0.64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494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237</v>
      </c>
      <c r="O82" s="111">
        <v>2.34</v>
      </c>
      <c r="P82" s="111">
        <v>2.59</v>
      </c>
      <c r="Q82" s="111">
        <v>25</v>
      </c>
      <c r="R82" s="111">
        <v>15</v>
      </c>
      <c r="S82" s="111">
        <v>2.5499999999999998</v>
      </c>
      <c r="T82" s="111">
        <v>2.35</v>
      </c>
      <c r="U82" s="111" t="s">
        <v>495</v>
      </c>
      <c r="V82" s="111" t="s">
        <v>412</v>
      </c>
    </row>
    <row r="83" spans="1:22" x14ac:dyDescent="0.2">
      <c r="A83" s="111" t="s">
        <v>248</v>
      </c>
      <c r="B83">
        <f t="shared" si="8"/>
        <v>2.5</v>
      </c>
      <c r="C83">
        <f t="shared" si="9"/>
        <v>2.4550000000000001</v>
      </c>
      <c r="D83">
        <f t="shared" si="10"/>
        <v>25</v>
      </c>
      <c r="E83" t="str">
        <f t="shared" si="11"/>
        <v>N/A</v>
      </c>
      <c r="F83">
        <f t="shared" si="12"/>
        <v>2.38</v>
      </c>
      <c r="G83" t="str">
        <f t="shared" si="13"/>
        <v>N/A</v>
      </c>
      <c r="H83" s="122" t="str">
        <f t="shared" si="14"/>
        <v>Long</v>
      </c>
      <c r="N83" s="111" t="s">
        <v>238</v>
      </c>
      <c r="O83" s="111">
        <v>0.25</v>
      </c>
      <c r="P83" s="111" t="s">
        <v>71</v>
      </c>
      <c r="Q83" s="111" t="s">
        <v>71</v>
      </c>
      <c r="R83" s="111" t="s">
        <v>71</v>
      </c>
      <c r="S83" s="111" t="s">
        <v>71</v>
      </c>
      <c r="T83" s="111" t="s">
        <v>71</v>
      </c>
      <c r="U83" s="111" t="s">
        <v>496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761</v>
      </c>
      <c r="O84" s="111">
        <v>7949.2798000000003</v>
      </c>
      <c r="P84" s="111">
        <v>8421.5596000000005</v>
      </c>
      <c r="Q84" s="111" t="s">
        <v>71</v>
      </c>
      <c r="R84" s="111">
        <v>11</v>
      </c>
      <c r="S84" s="111" t="s">
        <v>71</v>
      </c>
      <c r="T84" s="111">
        <v>7775.9701999999997</v>
      </c>
      <c r="U84" s="111" t="s">
        <v>748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239</v>
      </c>
      <c r="O85" s="111">
        <v>0.44800000000000001</v>
      </c>
      <c r="P85" s="111">
        <v>0.33400000000000002</v>
      </c>
      <c r="Q85" s="111">
        <v>12</v>
      </c>
      <c r="R85" s="111">
        <v>19</v>
      </c>
      <c r="S85" s="111">
        <v>0.36699999999999999</v>
      </c>
      <c r="T85" s="111">
        <v>0.32700000000000001</v>
      </c>
      <c r="U85" s="111" t="s">
        <v>497</v>
      </c>
      <c r="V85" s="111" t="s">
        <v>412</v>
      </c>
    </row>
    <row r="86" spans="1:22" x14ac:dyDescent="0.2">
      <c r="A86" s="111" t="s">
        <v>99</v>
      </c>
      <c r="B86">
        <f t="shared" si="8"/>
        <v>5.4</v>
      </c>
      <c r="C86">
        <f t="shared" si="9"/>
        <v>5.15</v>
      </c>
      <c r="D86">
        <f t="shared" si="10"/>
        <v>15</v>
      </c>
      <c r="E86">
        <f t="shared" si="11"/>
        <v>19</v>
      </c>
      <c r="F86">
        <f t="shared" si="12"/>
        <v>5.4</v>
      </c>
      <c r="G86">
        <f t="shared" si="13"/>
        <v>5.0999999999999996</v>
      </c>
      <c r="H86" s="122" t="str">
        <f t="shared" si="14"/>
        <v>Long</v>
      </c>
      <c r="N86" s="111" t="s">
        <v>240</v>
      </c>
      <c r="O86" s="111">
        <v>1.5</v>
      </c>
      <c r="P86" s="111">
        <v>0</v>
      </c>
      <c r="Q86" s="111">
        <v>13</v>
      </c>
      <c r="R86" s="111">
        <v>25</v>
      </c>
      <c r="S86" s="111">
        <v>1.28</v>
      </c>
      <c r="T86" s="111">
        <v>0</v>
      </c>
      <c r="U86" s="111" t="s">
        <v>498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762</v>
      </c>
      <c r="O87" s="111">
        <v>50.78</v>
      </c>
      <c r="P87" s="111">
        <v>53.56</v>
      </c>
      <c r="Q87" s="111">
        <v>16</v>
      </c>
      <c r="R87" s="111">
        <v>1</v>
      </c>
      <c r="S87" s="111">
        <v>23.51</v>
      </c>
      <c r="T87" s="111">
        <v>52.29</v>
      </c>
      <c r="U87" s="111" t="s">
        <v>711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241</v>
      </c>
      <c r="O88" s="111">
        <v>22.36</v>
      </c>
      <c r="P88" s="111">
        <v>1.28</v>
      </c>
      <c r="Q88" s="111">
        <v>0</v>
      </c>
      <c r="R88" s="111">
        <v>4</v>
      </c>
      <c r="S88" s="111">
        <v>22.36</v>
      </c>
      <c r="T88" s="111">
        <v>1.29</v>
      </c>
      <c r="U88" s="111" t="s">
        <v>499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242</v>
      </c>
      <c r="O89" s="111">
        <v>6.82</v>
      </c>
      <c r="P89" s="111">
        <v>0</v>
      </c>
      <c r="Q89" s="111">
        <v>26</v>
      </c>
      <c r="R89" s="111">
        <v>44</v>
      </c>
      <c r="S89" s="111">
        <v>6.97</v>
      </c>
      <c r="T89" s="111">
        <v>0</v>
      </c>
      <c r="U89" s="111" t="s">
        <v>500</v>
      </c>
      <c r="V89" s="111" t="s">
        <v>412</v>
      </c>
    </row>
    <row r="90" spans="1:22" x14ac:dyDescent="0.2">
      <c r="A90" s="111" t="s">
        <v>253</v>
      </c>
      <c r="B90">
        <f t="shared" si="8"/>
        <v>2.5299999999999998</v>
      </c>
      <c r="C90">
        <f t="shared" si="9"/>
        <v>2.35</v>
      </c>
      <c r="D90">
        <f t="shared" si="10"/>
        <v>8</v>
      </c>
      <c r="E90">
        <f t="shared" si="11"/>
        <v>18</v>
      </c>
      <c r="F90">
        <f t="shared" si="12"/>
        <v>2.46</v>
      </c>
      <c r="G90">
        <f t="shared" si="13"/>
        <v>2.29</v>
      </c>
      <c r="H90" s="122" t="str">
        <f t="shared" si="14"/>
        <v>Long</v>
      </c>
      <c r="N90" s="111" t="s">
        <v>243</v>
      </c>
      <c r="O90" s="111">
        <v>2.68</v>
      </c>
      <c r="P90" s="111">
        <v>2.6</v>
      </c>
      <c r="Q90" s="111" t="s">
        <v>71</v>
      </c>
      <c r="R90" s="111" t="s">
        <v>71</v>
      </c>
      <c r="S90" s="111" t="s">
        <v>71</v>
      </c>
      <c r="T90" s="111" t="s">
        <v>71</v>
      </c>
      <c r="U90" s="111" t="s">
        <v>501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95</v>
      </c>
      <c r="O91" s="111">
        <v>7.4999999999999997E-2</v>
      </c>
      <c r="P91" s="111">
        <v>0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502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244</v>
      </c>
      <c r="O92" s="111">
        <v>5.27</v>
      </c>
      <c r="P92" s="111">
        <v>0</v>
      </c>
      <c r="Q92" s="111">
        <v>26</v>
      </c>
      <c r="R92" s="111">
        <v>44</v>
      </c>
      <c r="S92" s="111">
        <v>5.46</v>
      </c>
      <c r="T92" s="111">
        <v>0</v>
      </c>
      <c r="U92" s="111" t="s">
        <v>503</v>
      </c>
      <c r="V92" s="111" t="s">
        <v>412</v>
      </c>
    </row>
    <row r="93" spans="1:22" x14ac:dyDescent="0.2">
      <c r="A93" s="111" t="s">
        <v>100</v>
      </c>
      <c r="B93">
        <f t="shared" si="8"/>
        <v>15.3</v>
      </c>
      <c r="C93">
        <f t="shared" si="9"/>
        <v>15</v>
      </c>
      <c r="D93" t="str">
        <f t="shared" si="10"/>
        <v>N/A</v>
      </c>
      <c r="E93" t="str">
        <f t="shared" si="11"/>
        <v>N/A</v>
      </c>
      <c r="F93" t="str">
        <f t="shared" si="12"/>
        <v>N/A</v>
      </c>
      <c r="G93" t="str">
        <f t="shared" si="13"/>
        <v>N/A</v>
      </c>
      <c r="H93" s="122" t="str">
        <f t="shared" si="14"/>
        <v>Long</v>
      </c>
      <c r="N93" s="111" t="s">
        <v>245</v>
      </c>
      <c r="O93" s="111">
        <v>0.15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504</v>
      </c>
      <c r="V93" s="111" t="s">
        <v>412</v>
      </c>
    </row>
    <row r="94" spans="1:22" x14ac:dyDescent="0.2">
      <c r="A94" s="111" t="s">
        <v>101</v>
      </c>
      <c r="B94">
        <f t="shared" si="8"/>
        <v>1.3959999999999999</v>
      </c>
      <c r="C94">
        <f t="shared" si="9"/>
        <v>1.288</v>
      </c>
      <c r="D94">
        <f t="shared" si="10"/>
        <v>11</v>
      </c>
      <c r="E94">
        <f t="shared" si="11"/>
        <v>23</v>
      </c>
      <c r="F94">
        <f t="shared" si="12"/>
        <v>1.3460000000000001</v>
      </c>
      <c r="G94">
        <f t="shared" si="13"/>
        <v>1.3</v>
      </c>
      <c r="H94" s="122" t="str">
        <f t="shared" si="14"/>
        <v>Long</v>
      </c>
      <c r="N94" s="111" t="s">
        <v>246</v>
      </c>
      <c r="O94" s="111">
        <v>0</v>
      </c>
      <c r="P94" s="111" t="s">
        <v>71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505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96</v>
      </c>
      <c r="O95" s="111">
        <v>43.02</v>
      </c>
      <c r="P95" s="111">
        <v>45.98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506</v>
      </c>
      <c r="V95" s="111" t="s">
        <v>412</v>
      </c>
    </row>
    <row r="96" spans="1:22" x14ac:dyDescent="0.2">
      <c r="A96" s="111" t="s">
        <v>102</v>
      </c>
      <c r="B96">
        <f t="shared" si="8"/>
        <v>8.59</v>
      </c>
      <c r="C96">
        <f t="shared" si="9"/>
        <v>8.2750000000000004</v>
      </c>
      <c r="D96">
        <f t="shared" si="10"/>
        <v>15</v>
      </c>
      <c r="E96">
        <f t="shared" si="11"/>
        <v>38</v>
      </c>
      <c r="F96">
        <f t="shared" si="12"/>
        <v>7.86</v>
      </c>
      <c r="G96">
        <f t="shared" si="13"/>
        <v>7.64</v>
      </c>
      <c r="H96" s="122" t="str">
        <f t="shared" si="14"/>
        <v>Long</v>
      </c>
      <c r="N96" s="111" t="s">
        <v>247</v>
      </c>
      <c r="O96" s="111">
        <v>20.3</v>
      </c>
      <c r="P96" s="111">
        <v>20</v>
      </c>
      <c r="Q96" s="111" t="s">
        <v>71</v>
      </c>
      <c r="R96" s="111" t="s">
        <v>71</v>
      </c>
      <c r="S96" s="111" t="s">
        <v>71</v>
      </c>
      <c r="T96" s="111" t="s">
        <v>71</v>
      </c>
      <c r="U96" s="111" t="s">
        <v>507</v>
      </c>
      <c r="V96" s="111" t="s">
        <v>412</v>
      </c>
    </row>
    <row r="97" spans="1:22" x14ac:dyDescent="0.2">
      <c r="A97" s="111" t="s">
        <v>103</v>
      </c>
      <c r="B97">
        <f t="shared" si="8"/>
        <v>2.5499999999999998</v>
      </c>
      <c r="C97">
        <f t="shared" si="9"/>
        <v>2.5499999999999998</v>
      </c>
      <c r="D97">
        <f t="shared" si="10"/>
        <v>10</v>
      </c>
      <c r="E97">
        <f t="shared" si="11"/>
        <v>19</v>
      </c>
      <c r="F97">
        <f t="shared" si="12"/>
        <v>2.7</v>
      </c>
      <c r="G97">
        <f t="shared" si="13"/>
        <v>2.39</v>
      </c>
      <c r="H97" s="122" t="str">
        <f t="shared" si="14"/>
        <v>Short</v>
      </c>
      <c r="N97" s="111" t="s">
        <v>97</v>
      </c>
      <c r="O97" s="111">
        <v>0.62</v>
      </c>
      <c r="P97" s="111">
        <v>0</v>
      </c>
      <c r="Q97" s="111">
        <v>38</v>
      </c>
      <c r="R97" s="111" t="s">
        <v>71</v>
      </c>
      <c r="S97" s="111">
        <v>0.58599999999999997</v>
      </c>
      <c r="T97" s="111" t="s">
        <v>71</v>
      </c>
      <c r="U97" s="111" t="s">
        <v>508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248</v>
      </c>
      <c r="O98" s="111">
        <v>2.5</v>
      </c>
      <c r="P98" s="111">
        <v>2.4550000000000001</v>
      </c>
      <c r="Q98" s="111">
        <v>25</v>
      </c>
      <c r="R98" s="111" t="s">
        <v>71</v>
      </c>
      <c r="S98" s="111">
        <v>2.38</v>
      </c>
      <c r="T98" s="111" t="s">
        <v>71</v>
      </c>
      <c r="U98" s="111" t="s">
        <v>509</v>
      </c>
      <c r="V98" s="111" t="s">
        <v>412</v>
      </c>
    </row>
    <row r="99" spans="1:22" x14ac:dyDescent="0.2">
      <c r="A99" s="111" t="s">
        <v>105</v>
      </c>
      <c r="B99">
        <f t="shared" si="8"/>
        <v>2.2200000000000002</v>
      </c>
      <c r="C99">
        <f t="shared" si="9"/>
        <v>1.7649999999999999</v>
      </c>
      <c r="D99" t="str">
        <f t="shared" si="10"/>
        <v>N/A</v>
      </c>
      <c r="E99" t="str">
        <f t="shared" si="11"/>
        <v>N/A</v>
      </c>
      <c r="F99" t="str">
        <f t="shared" si="12"/>
        <v>N/A</v>
      </c>
      <c r="G99" t="str">
        <f t="shared" si="13"/>
        <v>N/A</v>
      </c>
      <c r="H99" s="122" t="str">
        <f t="shared" si="14"/>
        <v>Long</v>
      </c>
      <c r="N99" s="111" t="s">
        <v>249</v>
      </c>
      <c r="O99" s="111">
        <v>0</v>
      </c>
      <c r="P99" s="111" t="s">
        <v>71</v>
      </c>
      <c r="Q99" s="111" t="s">
        <v>71</v>
      </c>
      <c r="R99" s="111" t="s">
        <v>71</v>
      </c>
      <c r="S99" s="111" t="s">
        <v>71</v>
      </c>
      <c r="T99" s="111" t="s">
        <v>71</v>
      </c>
      <c r="U99" s="111" t="s">
        <v>510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98</v>
      </c>
      <c r="O100" s="111">
        <v>0</v>
      </c>
      <c r="P100" s="111">
        <v>0</v>
      </c>
      <c r="Q100" s="111">
        <v>32</v>
      </c>
      <c r="R100" s="111" t="s">
        <v>71</v>
      </c>
      <c r="S100" s="111">
        <v>0.81</v>
      </c>
      <c r="T100" s="111" t="s">
        <v>71</v>
      </c>
      <c r="U100" s="111" t="s">
        <v>511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99</v>
      </c>
      <c r="O101" s="111">
        <v>5.4</v>
      </c>
      <c r="P101" s="111">
        <v>5.15</v>
      </c>
      <c r="Q101" s="111">
        <v>15</v>
      </c>
      <c r="R101" s="111">
        <v>19</v>
      </c>
      <c r="S101" s="111">
        <v>5.4</v>
      </c>
      <c r="T101" s="111">
        <v>5.0999999999999996</v>
      </c>
      <c r="U101" s="111" t="s">
        <v>512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250</v>
      </c>
      <c r="O102" s="111">
        <v>2.6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513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251</v>
      </c>
      <c r="O103" s="111">
        <v>0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514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252</v>
      </c>
      <c r="O104" s="111">
        <v>0.56000000000000005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515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253</v>
      </c>
      <c r="O105" s="111">
        <v>2.5299999999999998</v>
      </c>
      <c r="P105" s="111">
        <v>2.35</v>
      </c>
      <c r="Q105" s="111">
        <v>8</v>
      </c>
      <c r="R105" s="111">
        <v>18</v>
      </c>
      <c r="S105" s="111">
        <v>2.46</v>
      </c>
      <c r="T105" s="111">
        <v>2.29</v>
      </c>
      <c r="U105" s="111" t="s">
        <v>516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254</v>
      </c>
      <c r="O106" s="111">
        <v>7.0000000000000007E-2</v>
      </c>
      <c r="P106" s="111" t="s">
        <v>71</v>
      </c>
      <c r="Q106" s="111" t="s">
        <v>71</v>
      </c>
      <c r="R106" s="111" t="s">
        <v>71</v>
      </c>
      <c r="S106" s="111" t="s">
        <v>71</v>
      </c>
      <c r="T106" s="111" t="s">
        <v>71</v>
      </c>
      <c r="U106" s="111" t="s">
        <v>517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255</v>
      </c>
      <c r="O107" s="111">
        <v>1.17</v>
      </c>
      <c r="P107" s="111">
        <v>0</v>
      </c>
      <c r="Q107" s="111">
        <v>26</v>
      </c>
      <c r="R107" s="111" t="s">
        <v>71</v>
      </c>
      <c r="S107" s="111">
        <v>1.18</v>
      </c>
      <c r="T107" s="111" t="s">
        <v>71</v>
      </c>
      <c r="U107" s="111" t="s">
        <v>518</v>
      </c>
      <c r="V107" s="111" t="s">
        <v>412</v>
      </c>
    </row>
    <row r="108" spans="1:22" x14ac:dyDescent="0.2">
      <c r="A108" s="111" t="s">
        <v>265</v>
      </c>
      <c r="B108">
        <f t="shared" si="8"/>
        <v>1.306</v>
      </c>
      <c r="C108">
        <f t="shared" si="9"/>
        <v>1.27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Long</v>
      </c>
      <c r="N108" s="111" t="s">
        <v>100</v>
      </c>
      <c r="O108" s="111">
        <v>15.3</v>
      </c>
      <c r="P108" s="111">
        <v>15</v>
      </c>
      <c r="Q108" s="111" t="s">
        <v>71</v>
      </c>
      <c r="R108" s="111" t="s">
        <v>71</v>
      </c>
      <c r="S108" s="111" t="s">
        <v>71</v>
      </c>
      <c r="T108" s="111" t="s">
        <v>71</v>
      </c>
      <c r="U108" s="111" t="s">
        <v>519</v>
      </c>
      <c r="V108" s="111" t="s">
        <v>412</v>
      </c>
    </row>
    <row r="109" spans="1:22" x14ac:dyDescent="0.2">
      <c r="A109" s="111" t="s">
        <v>106</v>
      </c>
      <c r="B109">
        <f t="shared" si="8"/>
        <v>11.83</v>
      </c>
      <c r="C109">
        <f t="shared" si="9"/>
        <v>11.824999999999999</v>
      </c>
      <c r="D109" t="str">
        <f t="shared" si="10"/>
        <v>N/A</v>
      </c>
      <c r="E109" t="str">
        <f t="shared" si="11"/>
        <v>N/A</v>
      </c>
      <c r="F109" t="str">
        <f t="shared" si="12"/>
        <v>N/A</v>
      </c>
      <c r="G109" t="str">
        <f t="shared" si="13"/>
        <v>N/A</v>
      </c>
      <c r="H109" s="122" t="str">
        <f t="shared" si="15"/>
        <v>Long</v>
      </c>
      <c r="N109" s="111" t="s">
        <v>101</v>
      </c>
      <c r="O109" s="111">
        <v>1.3959999999999999</v>
      </c>
      <c r="P109" s="111">
        <v>1.288</v>
      </c>
      <c r="Q109" s="111">
        <v>11</v>
      </c>
      <c r="R109" s="111">
        <v>23</v>
      </c>
      <c r="S109" s="111">
        <v>1.3460000000000001</v>
      </c>
      <c r="T109" s="111">
        <v>1.3</v>
      </c>
      <c r="U109" s="111" t="s">
        <v>435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256</v>
      </c>
      <c r="O110" s="111">
        <v>0</v>
      </c>
      <c r="P110" s="111">
        <v>7.9000000000000001E-2</v>
      </c>
      <c r="Q110" s="111">
        <v>24</v>
      </c>
      <c r="R110" s="111">
        <v>1</v>
      </c>
      <c r="S110" s="111">
        <v>7.9000000000000001E-2</v>
      </c>
      <c r="T110" s="111">
        <v>0</v>
      </c>
      <c r="U110" s="111" t="s">
        <v>520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102</v>
      </c>
      <c r="O111" s="111">
        <v>8.59</v>
      </c>
      <c r="P111" s="111">
        <v>8.2750000000000004</v>
      </c>
      <c r="Q111" s="111">
        <v>15</v>
      </c>
      <c r="R111" s="111">
        <v>38</v>
      </c>
      <c r="S111" s="111">
        <v>7.86</v>
      </c>
      <c r="T111" s="111">
        <v>7.64</v>
      </c>
      <c r="U111" s="111" t="s">
        <v>388</v>
      </c>
      <c r="V111" s="111" t="s">
        <v>412</v>
      </c>
    </row>
    <row r="112" spans="1:22" x14ac:dyDescent="0.2">
      <c r="A112" s="111" t="s">
        <v>108</v>
      </c>
      <c r="B112">
        <f t="shared" si="8"/>
        <v>3.14</v>
      </c>
      <c r="C112">
        <f t="shared" si="9"/>
        <v>3.484</v>
      </c>
      <c r="D112">
        <f t="shared" si="10"/>
        <v>48</v>
      </c>
      <c r="E112">
        <f t="shared" si="11"/>
        <v>0</v>
      </c>
      <c r="F112">
        <f t="shared" si="12"/>
        <v>2.7829999999999999</v>
      </c>
      <c r="G112">
        <f t="shared" si="13"/>
        <v>3.14</v>
      </c>
      <c r="H112" s="122" t="str">
        <f t="shared" si="15"/>
        <v>Short</v>
      </c>
      <c r="N112" s="111" t="s">
        <v>103</v>
      </c>
      <c r="O112" s="111">
        <v>2.5499999999999998</v>
      </c>
      <c r="P112" s="111">
        <v>2.5499999999999998</v>
      </c>
      <c r="Q112" s="111">
        <v>10</v>
      </c>
      <c r="R112" s="111">
        <v>19</v>
      </c>
      <c r="S112" s="111">
        <v>2.7</v>
      </c>
      <c r="T112" s="111">
        <v>2.39</v>
      </c>
      <c r="U112" s="111" t="s">
        <v>521</v>
      </c>
      <c r="V112" s="111" t="s">
        <v>412</v>
      </c>
    </row>
    <row r="113" spans="1:22" x14ac:dyDescent="0.2">
      <c r="A113" s="111" t="s">
        <v>267</v>
      </c>
      <c r="B113">
        <f t="shared" si="8"/>
        <v>5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104</v>
      </c>
      <c r="O113" s="111">
        <v>2.16</v>
      </c>
      <c r="P113" s="111">
        <v>0</v>
      </c>
      <c r="Q113" s="111">
        <v>29</v>
      </c>
      <c r="R113" s="111" t="s">
        <v>71</v>
      </c>
      <c r="S113" s="111">
        <v>3.3</v>
      </c>
      <c r="T113" s="111" t="s">
        <v>71</v>
      </c>
      <c r="U113" s="111" t="s">
        <v>522</v>
      </c>
      <c r="V113" s="111" t="s">
        <v>412</v>
      </c>
    </row>
    <row r="114" spans="1:22" x14ac:dyDescent="0.2">
      <c r="A114" s="111" t="s">
        <v>109</v>
      </c>
      <c r="B114">
        <f t="shared" si="8"/>
        <v>6.98</v>
      </c>
      <c r="C114">
        <f t="shared" si="9"/>
        <v>6.8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Long</v>
      </c>
      <c r="N114" s="111" t="s">
        <v>105</v>
      </c>
      <c r="O114" s="111">
        <v>2.2200000000000002</v>
      </c>
      <c r="P114" s="111">
        <v>1.7649999999999999</v>
      </c>
      <c r="Q114" s="111" t="s">
        <v>71</v>
      </c>
      <c r="R114" s="111" t="s">
        <v>71</v>
      </c>
      <c r="S114" s="111" t="s">
        <v>71</v>
      </c>
      <c r="T114" s="111" t="s">
        <v>71</v>
      </c>
      <c r="U114" s="111" t="s">
        <v>523</v>
      </c>
      <c r="V114" s="111" t="s">
        <v>412</v>
      </c>
    </row>
    <row r="115" spans="1:22" x14ac:dyDescent="0.2">
      <c r="A115" s="111" t="s">
        <v>110</v>
      </c>
      <c r="B115">
        <f t="shared" si="8"/>
        <v>4.1399999999999997</v>
      </c>
      <c r="C115">
        <f t="shared" si="9"/>
        <v>4.3499999999999996</v>
      </c>
      <c r="D115">
        <f t="shared" si="10"/>
        <v>29</v>
      </c>
      <c r="E115">
        <f t="shared" si="11"/>
        <v>18</v>
      </c>
      <c r="F115">
        <f t="shared" si="12"/>
        <v>3.32</v>
      </c>
      <c r="G115">
        <f t="shared" si="13"/>
        <v>4.16</v>
      </c>
      <c r="H115" s="122" t="str">
        <f t="shared" si="15"/>
        <v>Short</v>
      </c>
      <c r="N115" s="111" t="s">
        <v>794</v>
      </c>
      <c r="O115" s="111">
        <v>2.72</v>
      </c>
      <c r="P115" s="111">
        <v>2.6</v>
      </c>
      <c r="Q115" s="111">
        <v>11</v>
      </c>
      <c r="R115" s="111">
        <v>23</v>
      </c>
      <c r="S115" s="111">
        <v>2.68</v>
      </c>
      <c r="T115" s="111">
        <v>2.5</v>
      </c>
      <c r="U115" s="111" t="s">
        <v>385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257</v>
      </c>
      <c r="O116" s="111">
        <v>0.11700000000000001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524</v>
      </c>
      <c r="V116" s="111" t="s">
        <v>412</v>
      </c>
    </row>
    <row r="117" spans="1:22" x14ac:dyDescent="0.2">
      <c r="A117" s="111" t="s">
        <v>112</v>
      </c>
      <c r="B117">
        <f t="shared" si="8"/>
        <v>7.25</v>
      </c>
      <c r="C117">
        <f t="shared" si="9"/>
        <v>7.11</v>
      </c>
      <c r="D117" t="str">
        <f t="shared" si="10"/>
        <v>N/A</v>
      </c>
      <c r="E117" t="str">
        <f t="shared" si="11"/>
        <v>N/A</v>
      </c>
      <c r="F117" t="str">
        <f t="shared" si="12"/>
        <v>N/A</v>
      </c>
      <c r="G117" t="str">
        <f t="shared" si="13"/>
        <v>N/A</v>
      </c>
      <c r="H117" s="122" t="str">
        <f t="shared" si="15"/>
        <v>Long</v>
      </c>
      <c r="N117" s="111" t="s">
        <v>258</v>
      </c>
      <c r="O117" s="111">
        <v>0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525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259</v>
      </c>
      <c r="O118" s="111">
        <v>0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526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260</v>
      </c>
      <c r="O119" s="111">
        <v>1.38</v>
      </c>
      <c r="P119" s="111">
        <v>1.47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527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261</v>
      </c>
      <c r="O120" s="111">
        <v>0.05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528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262</v>
      </c>
      <c r="O121" s="111">
        <v>8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195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263</v>
      </c>
      <c r="O122" s="111">
        <v>0.13200000000000001</v>
      </c>
      <c r="P122" s="111" t="s">
        <v>71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529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264</v>
      </c>
      <c r="O123" s="111">
        <v>12</v>
      </c>
      <c r="P123" s="111" t="s">
        <v>71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401</v>
      </c>
      <c r="V123" s="111" t="s">
        <v>412</v>
      </c>
    </row>
    <row r="124" spans="1:22" x14ac:dyDescent="0.2">
      <c r="A124" s="111" t="s">
        <v>116</v>
      </c>
      <c r="B124">
        <f t="shared" si="8"/>
        <v>8</v>
      </c>
      <c r="C124">
        <f t="shared" si="9"/>
        <v>7.9</v>
      </c>
      <c r="D124" t="str">
        <f t="shared" si="10"/>
        <v>N/A</v>
      </c>
      <c r="E124" t="str">
        <f t="shared" si="11"/>
        <v>N/A</v>
      </c>
      <c r="F124" t="str">
        <f t="shared" si="12"/>
        <v>N/A</v>
      </c>
      <c r="G124" t="str">
        <f t="shared" si="13"/>
        <v>N/A</v>
      </c>
      <c r="H124" s="122" t="str">
        <f t="shared" si="15"/>
        <v>Long</v>
      </c>
      <c r="N124" s="111" t="s">
        <v>265</v>
      </c>
      <c r="O124" s="111">
        <v>1.306</v>
      </c>
      <c r="P124" s="111">
        <v>1.27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530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106</v>
      </c>
      <c r="O125" s="111">
        <v>11.83</v>
      </c>
      <c r="P125" s="111">
        <v>11.824999999999999</v>
      </c>
      <c r="Q125" s="111" t="s">
        <v>71</v>
      </c>
      <c r="R125" s="111" t="s">
        <v>71</v>
      </c>
      <c r="S125" s="111" t="s">
        <v>71</v>
      </c>
      <c r="T125" s="111" t="s">
        <v>71</v>
      </c>
      <c r="U125" s="111" t="s">
        <v>389</v>
      </c>
      <c r="V125" s="111" t="s">
        <v>412</v>
      </c>
    </row>
    <row r="126" spans="1:22" x14ac:dyDescent="0.2">
      <c r="A126" s="111" t="s">
        <v>271</v>
      </c>
      <c r="B126">
        <f t="shared" si="8"/>
        <v>0.82599999999999996</v>
      </c>
      <c r="C126">
        <f t="shared" si="9"/>
        <v>0.94</v>
      </c>
      <c r="D126">
        <f t="shared" si="10"/>
        <v>43</v>
      </c>
      <c r="E126">
        <f t="shared" si="11"/>
        <v>3</v>
      </c>
      <c r="F126">
        <f t="shared" si="12"/>
        <v>0.58599999999999997</v>
      </c>
      <c r="G126">
        <f t="shared" si="13"/>
        <v>0.85</v>
      </c>
      <c r="H126" s="124" t="str">
        <f t="shared" si="15"/>
        <v>Short</v>
      </c>
      <c r="N126" s="111" t="s">
        <v>107</v>
      </c>
      <c r="O126" s="111">
        <v>0</v>
      </c>
      <c r="P126" s="111">
        <v>0.20899999999999999</v>
      </c>
      <c r="Q126" s="111" t="s">
        <v>71</v>
      </c>
      <c r="R126" s="111" t="s">
        <v>71</v>
      </c>
      <c r="S126" s="111" t="s">
        <v>71</v>
      </c>
      <c r="T126" s="111" t="s">
        <v>71</v>
      </c>
      <c r="U126" s="111" t="s">
        <v>531</v>
      </c>
      <c r="V126" s="111" t="s">
        <v>412</v>
      </c>
    </row>
    <row r="127" spans="1:22" x14ac:dyDescent="0.2">
      <c r="A127" s="111" t="s">
        <v>118</v>
      </c>
      <c r="B127">
        <f t="shared" si="8"/>
        <v>0.53800000000000003</v>
      </c>
      <c r="C127">
        <f t="shared" si="9"/>
        <v>0.61199999999999999</v>
      </c>
      <c r="D127">
        <f t="shared" si="10"/>
        <v>21</v>
      </c>
      <c r="E127">
        <f t="shared" si="11"/>
        <v>9</v>
      </c>
      <c r="F127">
        <f t="shared" si="12"/>
        <v>0.56599999999999995</v>
      </c>
      <c r="G127">
        <f t="shared" si="13"/>
        <v>0.57999999999999996</v>
      </c>
      <c r="H127" s="124" t="str">
        <f t="shared" si="15"/>
        <v>Short</v>
      </c>
      <c r="N127" s="111" t="s">
        <v>266</v>
      </c>
      <c r="O127" s="111">
        <v>5.0000000000000001E-3</v>
      </c>
      <c r="P127" s="111">
        <v>6.0000000000000001E-3</v>
      </c>
      <c r="Q127" s="111" t="s">
        <v>71</v>
      </c>
      <c r="R127" s="111">
        <v>11</v>
      </c>
      <c r="S127" s="111" t="s">
        <v>71</v>
      </c>
      <c r="T127" s="111">
        <v>0</v>
      </c>
      <c r="U127" s="111" t="s">
        <v>532</v>
      </c>
      <c r="V127" s="111" t="s">
        <v>412</v>
      </c>
    </row>
    <row r="128" spans="1:22" x14ac:dyDescent="0.2">
      <c r="A128" s="111" t="s">
        <v>119</v>
      </c>
      <c r="B128">
        <f t="shared" si="8"/>
        <v>4.9400000000000004</v>
      </c>
      <c r="C128">
        <f t="shared" si="9"/>
        <v>4.8499999999999996</v>
      </c>
      <c r="D128">
        <f t="shared" si="10"/>
        <v>43</v>
      </c>
      <c r="E128" t="str">
        <f t="shared" si="11"/>
        <v>N/A</v>
      </c>
      <c r="F128">
        <f t="shared" si="12"/>
        <v>3.92</v>
      </c>
      <c r="G128" t="str">
        <f t="shared" si="13"/>
        <v>N/A</v>
      </c>
      <c r="H128" s="124" t="str">
        <f t="shared" si="15"/>
        <v>Long</v>
      </c>
      <c r="N128" s="111" t="s">
        <v>108</v>
      </c>
      <c r="O128" s="111">
        <v>3.14</v>
      </c>
      <c r="P128" s="111">
        <v>3.484</v>
      </c>
      <c r="Q128" s="111">
        <v>48</v>
      </c>
      <c r="R128" s="111">
        <v>0</v>
      </c>
      <c r="S128" s="111">
        <v>2.7829999999999999</v>
      </c>
      <c r="T128" s="111">
        <v>3.14</v>
      </c>
      <c r="U128" s="111" t="s">
        <v>386</v>
      </c>
      <c r="V128" s="111" t="s">
        <v>412</v>
      </c>
    </row>
    <row r="129" spans="1:22" x14ac:dyDescent="0.2">
      <c r="A129" s="111" t="s">
        <v>120</v>
      </c>
      <c r="B129">
        <f t="shared" si="8"/>
        <v>5076.7700000000004</v>
      </c>
      <c r="C129">
        <f t="shared" si="9"/>
        <v>5360.3701000000001</v>
      </c>
      <c r="D129">
        <f t="shared" si="10"/>
        <v>47</v>
      </c>
      <c r="E129">
        <f t="shared" si="11"/>
        <v>3</v>
      </c>
      <c r="F129">
        <f t="shared" si="12"/>
        <v>4682.5097999999998</v>
      </c>
      <c r="G129">
        <f t="shared" si="13"/>
        <v>5226.71</v>
      </c>
      <c r="H129" s="124" t="str">
        <f t="shared" si="15"/>
        <v>Short</v>
      </c>
      <c r="N129" s="111" t="s">
        <v>786</v>
      </c>
      <c r="O129" s="111">
        <v>2.15</v>
      </c>
      <c r="P129" s="111">
        <v>2.08</v>
      </c>
      <c r="Q129" s="111">
        <v>32</v>
      </c>
      <c r="R129" s="111" t="s">
        <v>71</v>
      </c>
      <c r="S129" s="111">
        <v>1.9</v>
      </c>
      <c r="T129" s="111" t="s">
        <v>71</v>
      </c>
      <c r="U129" s="111" t="s">
        <v>786</v>
      </c>
      <c r="V129" s="111" t="s">
        <v>412</v>
      </c>
    </row>
    <row r="130" spans="1:22" x14ac:dyDescent="0.2">
      <c r="A130" s="111" t="s">
        <v>272</v>
      </c>
      <c r="B130">
        <f t="shared" si="8"/>
        <v>1200.5699</v>
      </c>
      <c r="C130">
        <f t="shared" si="9"/>
        <v>1267.26</v>
      </c>
      <c r="D130">
        <f t="shared" si="10"/>
        <v>47</v>
      </c>
      <c r="E130">
        <f t="shared" si="11"/>
        <v>3</v>
      </c>
      <c r="F130">
        <f t="shared" si="12"/>
        <v>1113.8699999999999</v>
      </c>
      <c r="G130">
        <f t="shared" si="13"/>
        <v>1235.8599999999999</v>
      </c>
      <c r="H130" s="124" t="str">
        <f t="shared" si="15"/>
        <v>Short</v>
      </c>
      <c r="N130" s="111" t="s">
        <v>267</v>
      </c>
      <c r="O130" s="111">
        <v>5</v>
      </c>
      <c r="P130" s="111" t="s">
        <v>71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533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109</v>
      </c>
      <c r="O131" s="111">
        <v>6.98</v>
      </c>
      <c r="P131" s="111">
        <v>6.8</v>
      </c>
      <c r="Q131" s="111" t="s">
        <v>71</v>
      </c>
      <c r="R131" s="111" t="s">
        <v>71</v>
      </c>
      <c r="S131" s="111" t="s">
        <v>71</v>
      </c>
      <c r="T131" s="111" t="s">
        <v>71</v>
      </c>
      <c r="U131" s="111" t="s">
        <v>50</v>
      </c>
      <c r="V131" s="111" t="s">
        <v>412</v>
      </c>
    </row>
    <row r="132" spans="1:22" x14ac:dyDescent="0.2">
      <c r="A132" s="111" t="s">
        <v>273</v>
      </c>
      <c r="B132">
        <f t="shared" si="8"/>
        <v>2046.3</v>
      </c>
      <c r="C132">
        <f t="shared" si="9"/>
        <v>2079.7800000000002</v>
      </c>
      <c r="D132" t="str">
        <f t="shared" si="10"/>
        <v>N/A</v>
      </c>
      <c r="E132">
        <f t="shared" si="11"/>
        <v>7</v>
      </c>
      <c r="F132" t="str">
        <f t="shared" si="12"/>
        <v>N/A</v>
      </c>
      <c r="G132">
        <f t="shared" si="13"/>
        <v>1999.83</v>
      </c>
      <c r="H132" s="124" t="str">
        <f t="shared" si="15"/>
        <v>Short</v>
      </c>
      <c r="N132" s="111" t="s">
        <v>110</v>
      </c>
      <c r="O132" s="111">
        <v>4.1399999999999997</v>
      </c>
      <c r="P132" s="111">
        <v>4.3499999999999996</v>
      </c>
      <c r="Q132" s="111">
        <v>29</v>
      </c>
      <c r="R132" s="111">
        <v>18</v>
      </c>
      <c r="S132" s="111">
        <v>3.32</v>
      </c>
      <c r="T132" s="111">
        <v>4.16</v>
      </c>
      <c r="U132" s="111" t="s">
        <v>534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111</v>
      </c>
      <c r="O133" s="111">
        <v>7.0000000000000001E-3</v>
      </c>
      <c r="P133" s="111">
        <v>0</v>
      </c>
      <c r="Q133" s="111">
        <v>10</v>
      </c>
      <c r="R133" s="111">
        <v>14</v>
      </c>
      <c r="S133" s="111">
        <v>0.01</v>
      </c>
      <c r="T133" s="111">
        <v>0</v>
      </c>
      <c r="U133" s="111" t="s">
        <v>535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112</v>
      </c>
      <c r="O134" s="111">
        <v>7.25</v>
      </c>
      <c r="P134" s="111">
        <v>7.11</v>
      </c>
      <c r="Q134" s="111" t="s">
        <v>71</v>
      </c>
      <c r="R134" s="111" t="s">
        <v>71</v>
      </c>
      <c r="S134" s="111" t="s">
        <v>71</v>
      </c>
      <c r="T134" s="111" t="s">
        <v>71</v>
      </c>
      <c r="U134" s="111" t="s">
        <v>536</v>
      </c>
      <c r="V134" s="111" t="s">
        <v>412</v>
      </c>
    </row>
    <row r="135" spans="1:22" x14ac:dyDescent="0.2">
      <c r="A135" s="111" t="s">
        <v>122</v>
      </c>
      <c r="B135">
        <f t="shared" si="16"/>
        <v>2973.28</v>
      </c>
      <c r="C135">
        <f t="shared" si="17"/>
        <v>2845.3101000000001</v>
      </c>
      <c r="D135">
        <f t="shared" si="18"/>
        <v>45</v>
      </c>
      <c r="E135" t="str">
        <f t="shared" si="19"/>
        <v>N/A</v>
      </c>
      <c r="F135">
        <f t="shared" si="20"/>
        <v>2774.1100999999999</v>
      </c>
      <c r="G135" t="str">
        <f t="shared" si="21"/>
        <v>N/A</v>
      </c>
      <c r="H135" s="124" t="str">
        <f t="shared" si="15"/>
        <v>Long</v>
      </c>
      <c r="N135" s="111" t="s">
        <v>113</v>
      </c>
      <c r="O135" s="111">
        <v>3.8</v>
      </c>
      <c r="P135" s="111">
        <v>0</v>
      </c>
      <c r="Q135" s="111" t="s">
        <v>71</v>
      </c>
      <c r="R135" s="111" t="s">
        <v>71</v>
      </c>
      <c r="S135" s="111" t="s">
        <v>71</v>
      </c>
      <c r="T135" s="111" t="s">
        <v>71</v>
      </c>
      <c r="U135" s="111" t="s">
        <v>59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114</v>
      </c>
      <c r="O136" s="111">
        <v>9.2899999999999991</v>
      </c>
      <c r="P136" s="111">
        <v>6.91</v>
      </c>
      <c r="Q136" s="111">
        <v>0</v>
      </c>
      <c r="R136" s="111">
        <v>3</v>
      </c>
      <c r="S136" s="111">
        <v>9.2899999999999991</v>
      </c>
      <c r="T136" s="111">
        <v>6.9</v>
      </c>
      <c r="U136" s="111" t="s">
        <v>537</v>
      </c>
      <c r="V136" s="111" t="s">
        <v>412</v>
      </c>
    </row>
    <row r="137" spans="1:22" x14ac:dyDescent="0.2">
      <c r="A137" s="111" t="s">
        <v>276</v>
      </c>
      <c r="B137">
        <f t="shared" si="16"/>
        <v>740.59</v>
      </c>
      <c r="C137">
        <f t="shared" si="17"/>
        <v>755.09</v>
      </c>
      <c r="D137">
        <f t="shared" si="18"/>
        <v>18</v>
      </c>
      <c r="E137">
        <f t="shared" si="19"/>
        <v>6</v>
      </c>
      <c r="F137">
        <f t="shared" si="20"/>
        <v>683.7</v>
      </c>
      <c r="G137">
        <f t="shared" si="21"/>
        <v>712.92</v>
      </c>
      <c r="H137" s="111"/>
      <c r="N137" s="111" t="s">
        <v>268</v>
      </c>
      <c r="O137" s="111">
        <v>0.16</v>
      </c>
      <c r="P137" s="111">
        <v>0</v>
      </c>
      <c r="Q137" s="111">
        <v>8</v>
      </c>
      <c r="R137" s="111">
        <v>14</v>
      </c>
      <c r="S137" s="111">
        <v>0.18</v>
      </c>
      <c r="T137" s="111">
        <v>0</v>
      </c>
      <c r="U137" s="111" t="s">
        <v>538</v>
      </c>
      <c r="V137" s="111" t="s">
        <v>412</v>
      </c>
    </row>
    <row r="138" spans="1:22" x14ac:dyDescent="0.2">
      <c r="A138" s="111" t="s">
        <v>383</v>
      </c>
      <c r="B138">
        <f t="shared" si="16"/>
        <v>151.12</v>
      </c>
      <c r="C138">
        <f t="shared" si="17"/>
        <v>156.66999999999999</v>
      </c>
      <c r="D138">
        <f t="shared" si="18"/>
        <v>19</v>
      </c>
      <c r="E138">
        <f t="shared" si="19"/>
        <v>8</v>
      </c>
      <c r="F138">
        <f t="shared" si="20"/>
        <v>171.27</v>
      </c>
      <c r="G138">
        <f t="shared" si="21"/>
        <v>156.27000000000001</v>
      </c>
      <c r="H138" s="111"/>
      <c r="N138" s="111" t="s">
        <v>269</v>
      </c>
      <c r="O138" s="111">
        <v>0</v>
      </c>
      <c r="P138" s="111">
        <v>0.114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539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795</v>
      </c>
      <c r="O139" s="111">
        <v>3.2749999999999999</v>
      </c>
      <c r="P139" s="111">
        <v>3.5049999999999999</v>
      </c>
      <c r="Q139" s="111">
        <v>29</v>
      </c>
      <c r="R139" s="111">
        <v>0</v>
      </c>
      <c r="S139" s="111">
        <v>3.5</v>
      </c>
      <c r="T139" s="111">
        <v>3.2749999999999999</v>
      </c>
      <c r="U139" s="111" t="s">
        <v>796</v>
      </c>
      <c r="V139" s="111" t="s">
        <v>412</v>
      </c>
    </row>
    <row r="140" spans="1:22" x14ac:dyDescent="0.2">
      <c r="A140" s="111" t="s">
        <v>124</v>
      </c>
      <c r="B140">
        <f t="shared" si="16"/>
        <v>2021.6899000000001</v>
      </c>
      <c r="C140">
        <f t="shared" si="17"/>
        <v>2126.9899999999998</v>
      </c>
      <c r="D140">
        <f t="shared" si="18"/>
        <v>47</v>
      </c>
      <c r="E140">
        <f t="shared" si="19"/>
        <v>3</v>
      </c>
      <c r="F140">
        <f t="shared" si="20"/>
        <v>1867.5699</v>
      </c>
      <c r="G140">
        <f t="shared" si="21"/>
        <v>2076.5700999999999</v>
      </c>
      <c r="H140" s="111"/>
      <c r="N140" s="111" t="s">
        <v>763</v>
      </c>
      <c r="O140" s="111">
        <v>6.6600000000000006E-2</v>
      </c>
      <c r="P140" s="111">
        <v>7.1800000000000003E-2</v>
      </c>
      <c r="Q140" s="111">
        <v>24</v>
      </c>
      <c r="R140" s="111">
        <v>5</v>
      </c>
      <c r="S140" s="111">
        <v>7.2999999999999995E-2</v>
      </c>
      <c r="T140" s="111">
        <v>6.9000000000000006E-2</v>
      </c>
      <c r="U140" s="111" t="s">
        <v>742</v>
      </c>
      <c r="V140" s="111" t="s">
        <v>412</v>
      </c>
    </row>
    <row r="141" spans="1:22" x14ac:dyDescent="0.2">
      <c r="A141" s="111" t="s">
        <v>125</v>
      </c>
      <c r="B141">
        <f t="shared" si="16"/>
        <v>2.0099999999999998</v>
      </c>
      <c r="C141">
        <f t="shared" si="17"/>
        <v>1.9550000000000001</v>
      </c>
      <c r="D141" t="str">
        <f t="shared" si="18"/>
        <v>N/A</v>
      </c>
      <c r="E141" t="str">
        <f t="shared" si="19"/>
        <v>N/A</v>
      </c>
      <c r="F141" t="str">
        <f t="shared" si="20"/>
        <v>N/A</v>
      </c>
      <c r="G141" t="str">
        <f t="shared" si="21"/>
        <v>N/A</v>
      </c>
      <c r="H141" s="111"/>
      <c r="N141" s="111" t="s">
        <v>270</v>
      </c>
      <c r="O141" s="111">
        <v>0.35899999999999999</v>
      </c>
      <c r="P141" s="111" t="s">
        <v>71</v>
      </c>
      <c r="Q141" s="111" t="s">
        <v>71</v>
      </c>
      <c r="R141" s="111" t="s">
        <v>71</v>
      </c>
      <c r="S141" s="111" t="s">
        <v>71</v>
      </c>
      <c r="T141" s="111" t="s">
        <v>71</v>
      </c>
      <c r="U141" s="111" t="s">
        <v>540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115</v>
      </c>
      <c r="O142" s="111">
        <v>0</v>
      </c>
      <c r="P142" s="111" t="s">
        <v>71</v>
      </c>
      <c r="Q142" s="111" t="s">
        <v>71</v>
      </c>
      <c r="R142" s="111" t="s">
        <v>71</v>
      </c>
      <c r="S142" s="111" t="s">
        <v>71</v>
      </c>
      <c r="T142" s="111" t="s">
        <v>71</v>
      </c>
      <c r="U142" s="111" t="s">
        <v>541</v>
      </c>
      <c r="V142" s="111" t="s">
        <v>412</v>
      </c>
    </row>
    <row r="143" spans="1:22" x14ac:dyDescent="0.2">
      <c r="A143" s="111" t="s">
        <v>126</v>
      </c>
      <c r="B143">
        <f t="shared" si="16"/>
        <v>22.4</v>
      </c>
      <c r="C143">
        <f t="shared" si="17"/>
        <v>22.32</v>
      </c>
      <c r="D143">
        <f t="shared" si="18"/>
        <v>44</v>
      </c>
      <c r="E143">
        <f t="shared" si="19"/>
        <v>50</v>
      </c>
      <c r="F143">
        <f t="shared" si="20"/>
        <v>20.079999999999998</v>
      </c>
      <c r="G143">
        <f t="shared" si="21"/>
        <v>19.2</v>
      </c>
      <c r="H143" s="111"/>
      <c r="N143" s="111" t="s">
        <v>116</v>
      </c>
      <c r="O143" s="111">
        <v>8</v>
      </c>
      <c r="P143" s="111">
        <v>7.9</v>
      </c>
      <c r="Q143" s="111" t="s">
        <v>71</v>
      </c>
      <c r="R143" s="111" t="s">
        <v>71</v>
      </c>
      <c r="S143" s="111" t="s">
        <v>71</v>
      </c>
      <c r="T143" s="111" t="s">
        <v>71</v>
      </c>
      <c r="U143" s="111" t="s">
        <v>60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117</v>
      </c>
      <c r="O144" s="111">
        <v>0.40200000000000002</v>
      </c>
      <c r="P144" s="111">
        <v>0</v>
      </c>
      <c r="Q144" s="111">
        <v>8</v>
      </c>
      <c r="R144" s="111">
        <v>15</v>
      </c>
      <c r="S144" s="111">
        <v>0.378</v>
      </c>
      <c r="T144" s="111">
        <v>0.29599999999999999</v>
      </c>
      <c r="U144" s="111" t="s">
        <v>542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271</v>
      </c>
      <c r="O145" s="111">
        <v>0.82599999999999996</v>
      </c>
      <c r="P145" s="111">
        <v>0.94</v>
      </c>
      <c r="Q145" s="111">
        <v>43</v>
      </c>
      <c r="R145" s="111">
        <v>3</v>
      </c>
      <c r="S145" s="111">
        <v>0.58599999999999997</v>
      </c>
      <c r="T145" s="111">
        <v>0.85</v>
      </c>
      <c r="U145" s="111" t="s">
        <v>543</v>
      </c>
      <c r="V145" s="111" t="s">
        <v>412</v>
      </c>
    </row>
    <row r="146" spans="1:22" x14ac:dyDescent="0.2">
      <c r="A146" s="111" t="s">
        <v>404</v>
      </c>
      <c r="B146">
        <f t="shared" si="16"/>
        <v>2687.79</v>
      </c>
      <c r="C146">
        <f t="shared" si="17"/>
        <v>2661.24</v>
      </c>
      <c r="D146">
        <f t="shared" si="18"/>
        <v>39</v>
      </c>
      <c r="E146" t="str">
        <f t="shared" si="19"/>
        <v>N/A</v>
      </c>
      <c r="F146">
        <f t="shared" si="20"/>
        <v>2465.7199999999998</v>
      </c>
      <c r="G146" t="str">
        <f t="shared" si="21"/>
        <v>N/A</v>
      </c>
      <c r="H146" s="111"/>
      <c r="N146" s="111" t="s">
        <v>118</v>
      </c>
      <c r="O146" s="111">
        <v>0.53800000000000003</v>
      </c>
      <c r="P146" s="111">
        <v>0.61199999999999999</v>
      </c>
      <c r="Q146" s="111">
        <v>21</v>
      </c>
      <c r="R146" s="111">
        <v>9</v>
      </c>
      <c r="S146" s="111">
        <v>0.56599999999999995</v>
      </c>
      <c r="T146" s="111">
        <v>0.57999999999999996</v>
      </c>
      <c r="U146" s="111" t="s">
        <v>392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119</v>
      </c>
      <c r="O147" s="111">
        <v>4.9400000000000004</v>
      </c>
      <c r="P147" s="111">
        <v>4.8499999999999996</v>
      </c>
      <c r="Q147" s="111">
        <v>43</v>
      </c>
      <c r="R147" s="111" t="s">
        <v>71</v>
      </c>
      <c r="S147" s="111">
        <v>3.92</v>
      </c>
      <c r="T147" s="111" t="s">
        <v>71</v>
      </c>
      <c r="U147" s="111" t="s">
        <v>544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120</v>
      </c>
      <c r="O148" s="111">
        <v>5076.7700000000004</v>
      </c>
      <c r="P148" s="111">
        <v>5360.3701000000001</v>
      </c>
      <c r="Q148" s="111">
        <v>47</v>
      </c>
      <c r="R148" s="111">
        <v>3</v>
      </c>
      <c r="S148" s="111">
        <v>4682.5097999999998</v>
      </c>
      <c r="T148" s="111">
        <v>5226.71</v>
      </c>
      <c r="U148" s="111" t="s">
        <v>13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797</v>
      </c>
      <c r="O149" s="111">
        <v>6459.1698999999999</v>
      </c>
      <c r="P149" s="111">
        <v>6191.96</v>
      </c>
      <c r="Q149" s="111">
        <v>11</v>
      </c>
      <c r="R149" s="111">
        <v>23</v>
      </c>
      <c r="S149" s="111">
        <v>6400.6400999999996</v>
      </c>
      <c r="T149" s="111">
        <v>5946.2798000000003</v>
      </c>
      <c r="U149" s="111" t="s">
        <v>797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798</v>
      </c>
      <c r="O150" s="111">
        <v>6150.6000999999997</v>
      </c>
      <c r="P150" s="111">
        <v>5911.77</v>
      </c>
      <c r="Q150" s="111">
        <v>33</v>
      </c>
      <c r="R150" s="111" t="s">
        <v>71</v>
      </c>
      <c r="S150" s="111">
        <v>6045.9701999999997</v>
      </c>
      <c r="T150" s="111" t="s">
        <v>71</v>
      </c>
      <c r="U150" s="111" t="s">
        <v>798</v>
      </c>
      <c r="V150" s="111" t="s">
        <v>412</v>
      </c>
    </row>
    <row r="151" spans="1:22" x14ac:dyDescent="0.2">
      <c r="A151" s="111" t="s">
        <v>128</v>
      </c>
      <c r="B151">
        <f t="shared" si="16"/>
        <v>2.2599999999999998</v>
      </c>
      <c r="C151">
        <f t="shared" si="17"/>
        <v>2.0699999999999998</v>
      </c>
      <c r="D151">
        <f t="shared" si="18"/>
        <v>43</v>
      </c>
      <c r="E151" t="str">
        <f t="shared" si="19"/>
        <v>N/A</v>
      </c>
      <c r="F151">
        <f t="shared" si="20"/>
        <v>1.8</v>
      </c>
      <c r="G151" t="str">
        <f t="shared" si="21"/>
        <v>N/A</v>
      </c>
      <c r="H151" s="111"/>
      <c r="N151" s="111" t="s">
        <v>799</v>
      </c>
      <c r="O151" s="111">
        <v>8822.0097999999998</v>
      </c>
      <c r="P151" s="111">
        <v>8359.1396000000004</v>
      </c>
      <c r="Q151" s="111">
        <v>39</v>
      </c>
      <c r="R151" s="111" t="s">
        <v>71</v>
      </c>
      <c r="S151" s="111">
        <v>8588.4297000000006</v>
      </c>
      <c r="T151" s="111" t="s">
        <v>71</v>
      </c>
      <c r="U151" s="111" t="s">
        <v>799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800</v>
      </c>
      <c r="O152" s="111">
        <v>6724.6099000000004</v>
      </c>
      <c r="P152" s="111">
        <v>6124.4301999999998</v>
      </c>
      <c r="Q152" s="111">
        <v>39</v>
      </c>
      <c r="R152" s="111" t="s">
        <v>71</v>
      </c>
      <c r="S152" s="111">
        <v>6172.5097999999998</v>
      </c>
      <c r="T152" s="111" t="s">
        <v>71</v>
      </c>
      <c r="U152" s="111" t="s">
        <v>800</v>
      </c>
      <c r="V152" s="111" t="s">
        <v>412</v>
      </c>
    </row>
    <row r="153" spans="1:22" x14ac:dyDescent="0.2">
      <c r="A153" s="111" t="s">
        <v>284</v>
      </c>
      <c r="B153">
        <f t="shared" si="16"/>
        <v>0.51</v>
      </c>
      <c r="C153">
        <f t="shared" si="17"/>
        <v>0.498</v>
      </c>
      <c r="D153" t="str">
        <f t="shared" si="18"/>
        <v>N/A</v>
      </c>
      <c r="E153" t="str">
        <f t="shared" si="19"/>
        <v>N/A</v>
      </c>
      <c r="F153" t="str">
        <f t="shared" si="20"/>
        <v>N/A</v>
      </c>
      <c r="G153" t="str">
        <f t="shared" si="21"/>
        <v>N/A</v>
      </c>
      <c r="H153" s="111"/>
      <c r="N153" s="111" t="s">
        <v>801</v>
      </c>
      <c r="O153" s="111">
        <v>10082.7803</v>
      </c>
      <c r="P153" s="111">
        <v>10968.8398</v>
      </c>
      <c r="Q153" s="111" t="s">
        <v>71</v>
      </c>
      <c r="R153" s="111">
        <v>3</v>
      </c>
      <c r="S153" s="111" t="s">
        <v>71</v>
      </c>
      <c r="T153" s="111">
        <v>10595.8604</v>
      </c>
      <c r="U153" s="111" t="s">
        <v>801</v>
      </c>
      <c r="V153" s="111" t="s">
        <v>412</v>
      </c>
    </row>
    <row r="154" spans="1:22" x14ac:dyDescent="0.2">
      <c r="A154" s="111" t="s">
        <v>285</v>
      </c>
      <c r="B154">
        <f t="shared" si="16"/>
        <v>3.32</v>
      </c>
      <c r="C154">
        <f t="shared" si="17"/>
        <v>3.63</v>
      </c>
      <c r="D154">
        <f t="shared" si="18"/>
        <v>15</v>
      </c>
      <c r="E154">
        <f t="shared" si="19"/>
        <v>1</v>
      </c>
      <c r="F154">
        <f t="shared" si="20"/>
        <v>3.44</v>
      </c>
      <c r="G154">
        <f t="shared" si="21"/>
        <v>3.37</v>
      </c>
      <c r="H154" s="111"/>
      <c r="N154" s="111" t="s">
        <v>802</v>
      </c>
      <c r="O154" s="111">
        <v>8289.2998000000007</v>
      </c>
      <c r="P154" s="111">
        <v>8557.7402000000002</v>
      </c>
      <c r="Q154" s="111">
        <v>35</v>
      </c>
      <c r="R154" s="111">
        <v>0</v>
      </c>
      <c r="S154" s="111">
        <v>7928.6698999999999</v>
      </c>
      <c r="T154" s="111">
        <v>8289.2998000000007</v>
      </c>
      <c r="U154" s="111" t="s">
        <v>802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803</v>
      </c>
      <c r="O155" s="111">
        <v>5533.1099000000004</v>
      </c>
      <c r="P155" s="111">
        <v>5002.1000999999997</v>
      </c>
      <c r="Q155" s="111">
        <v>45</v>
      </c>
      <c r="R155" s="111" t="s">
        <v>71</v>
      </c>
      <c r="S155" s="111">
        <v>4953.6000999999997</v>
      </c>
      <c r="T155" s="111" t="s">
        <v>71</v>
      </c>
      <c r="U155" s="111" t="s">
        <v>803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804</v>
      </c>
      <c r="O156" s="111">
        <v>6483.6298999999999</v>
      </c>
      <c r="P156" s="111">
        <v>6689.27</v>
      </c>
      <c r="Q156" s="111">
        <v>15</v>
      </c>
      <c r="R156" s="111">
        <v>0</v>
      </c>
      <c r="S156" s="111">
        <v>6507.8900999999996</v>
      </c>
      <c r="T156" s="111">
        <v>6483.6298999999999</v>
      </c>
      <c r="U156" s="111" t="s">
        <v>804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272</v>
      </c>
      <c r="O157" s="111">
        <v>1200.5699</v>
      </c>
      <c r="P157" s="111">
        <v>1267.26</v>
      </c>
      <c r="Q157" s="111">
        <v>47</v>
      </c>
      <c r="R157" s="111">
        <v>3</v>
      </c>
      <c r="S157" s="111">
        <v>1113.8699999999999</v>
      </c>
      <c r="T157" s="111">
        <v>1235.8599999999999</v>
      </c>
      <c r="U157" s="111" t="s">
        <v>413</v>
      </c>
      <c r="V157" s="111" t="s">
        <v>412</v>
      </c>
    </row>
    <row r="158" spans="1:22" x14ac:dyDescent="0.2">
      <c r="A158" s="111" t="s">
        <v>130</v>
      </c>
      <c r="B158">
        <f t="shared" si="16"/>
        <v>1.2</v>
      </c>
      <c r="C158">
        <f t="shared" si="17"/>
        <v>1.0960000000000001</v>
      </c>
      <c r="D158">
        <f t="shared" si="18"/>
        <v>2</v>
      </c>
      <c r="E158">
        <f t="shared" si="19"/>
        <v>19</v>
      </c>
      <c r="F158">
        <f t="shared" si="20"/>
        <v>1.1299999999999999</v>
      </c>
      <c r="G158">
        <f t="shared" si="21"/>
        <v>1.1000000000000001</v>
      </c>
      <c r="H158" s="111"/>
      <c r="N158" s="111" t="s">
        <v>121</v>
      </c>
      <c r="O158" s="111">
        <v>859.04</v>
      </c>
      <c r="P158" s="111">
        <v>0</v>
      </c>
      <c r="Q158" s="111">
        <v>18</v>
      </c>
      <c r="R158" s="111">
        <v>28</v>
      </c>
      <c r="S158" s="111">
        <v>479.48</v>
      </c>
      <c r="T158" s="111">
        <v>425.69</v>
      </c>
      <c r="U158" s="111" t="s">
        <v>121</v>
      </c>
      <c r="V158" s="111" t="s">
        <v>412</v>
      </c>
    </row>
    <row r="159" spans="1:22" x14ac:dyDescent="0.2">
      <c r="A159" s="111" t="s">
        <v>288</v>
      </c>
      <c r="B159">
        <f t="shared" si="16"/>
        <v>5.97</v>
      </c>
      <c r="C159">
        <f t="shared" si="17"/>
        <v>6.21</v>
      </c>
      <c r="D159" t="str">
        <f t="shared" si="18"/>
        <v>N/A</v>
      </c>
      <c r="E159" t="str">
        <f t="shared" si="19"/>
        <v>N/A</v>
      </c>
      <c r="F159" t="str">
        <f t="shared" si="20"/>
        <v>N/A</v>
      </c>
      <c r="G159" t="str">
        <f t="shared" si="21"/>
        <v>N/A</v>
      </c>
      <c r="H159" s="111"/>
      <c r="N159" s="111" t="s">
        <v>764</v>
      </c>
      <c r="O159" s="111">
        <v>5090.3599000000004</v>
      </c>
      <c r="P159" s="111">
        <v>5211.3900999999996</v>
      </c>
      <c r="Q159" s="111">
        <v>37</v>
      </c>
      <c r="R159" s="111">
        <v>1</v>
      </c>
      <c r="S159" s="111">
        <v>4912.6602000000003</v>
      </c>
      <c r="T159" s="111">
        <v>5105.9701999999997</v>
      </c>
      <c r="U159" s="111" t="s">
        <v>764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805</v>
      </c>
      <c r="O160" s="111">
        <v>6840.1298999999999</v>
      </c>
      <c r="P160" s="111" t="s">
        <v>71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805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273</v>
      </c>
      <c r="O161" s="111">
        <v>2046.3</v>
      </c>
      <c r="P161" s="111">
        <v>2079.7800000000002</v>
      </c>
      <c r="Q161" s="111" t="s">
        <v>71</v>
      </c>
      <c r="R161" s="111">
        <v>7</v>
      </c>
      <c r="S161" s="111" t="s">
        <v>71</v>
      </c>
      <c r="T161" s="111">
        <v>1999.83</v>
      </c>
      <c r="U161" s="111" t="s">
        <v>273</v>
      </c>
      <c r="V161" s="111" t="s">
        <v>412</v>
      </c>
    </row>
    <row r="162" spans="1:22" x14ac:dyDescent="0.2">
      <c r="A162" s="111" t="s">
        <v>131</v>
      </c>
      <c r="B162">
        <f t="shared" si="16"/>
        <v>1.53</v>
      </c>
      <c r="C162">
        <f t="shared" si="17"/>
        <v>1.7</v>
      </c>
      <c r="D162" t="str">
        <f t="shared" si="18"/>
        <v>N/A</v>
      </c>
      <c r="E162">
        <f t="shared" si="19"/>
        <v>0</v>
      </c>
      <c r="F162" t="str">
        <f t="shared" si="20"/>
        <v>N/A</v>
      </c>
      <c r="G162">
        <f t="shared" si="21"/>
        <v>1.53</v>
      </c>
      <c r="H162" s="111"/>
      <c r="N162" s="111" t="s">
        <v>274</v>
      </c>
      <c r="O162" s="111">
        <v>3865.97</v>
      </c>
      <c r="P162" s="111">
        <v>3765.8600999999999</v>
      </c>
      <c r="Q162" s="111">
        <v>38</v>
      </c>
      <c r="R162" s="111" t="s">
        <v>71</v>
      </c>
      <c r="S162" s="111">
        <v>3683.8400999999999</v>
      </c>
      <c r="T162" s="111" t="s">
        <v>71</v>
      </c>
      <c r="U162" s="111" t="s">
        <v>274</v>
      </c>
      <c r="V162" s="111" t="s">
        <v>412</v>
      </c>
    </row>
    <row r="163" spans="1:22" x14ac:dyDescent="0.2">
      <c r="A163" s="111" t="s">
        <v>291</v>
      </c>
      <c r="B163">
        <f t="shared" si="16"/>
        <v>3.59</v>
      </c>
      <c r="C163">
        <f t="shared" si="17"/>
        <v>3.43</v>
      </c>
      <c r="D163">
        <f t="shared" si="18"/>
        <v>17</v>
      </c>
      <c r="E163">
        <f t="shared" si="19"/>
        <v>38</v>
      </c>
      <c r="F163">
        <f t="shared" si="20"/>
        <v>3.3650000000000002</v>
      </c>
      <c r="G163">
        <f t="shared" si="21"/>
        <v>3.2349999999999999</v>
      </c>
      <c r="H163" s="111"/>
      <c r="N163" s="111" t="s">
        <v>382</v>
      </c>
      <c r="O163" s="111">
        <v>0</v>
      </c>
      <c r="P163" s="111">
        <v>890.95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382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122</v>
      </c>
      <c r="O164" s="111">
        <v>2973.28</v>
      </c>
      <c r="P164" s="111">
        <v>2845.3101000000001</v>
      </c>
      <c r="Q164" s="111">
        <v>45</v>
      </c>
      <c r="R164" s="111" t="s">
        <v>71</v>
      </c>
      <c r="S164" s="111">
        <v>2774.1100999999999</v>
      </c>
      <c r="T164" s="111" t="s">
        <v>71</v>
      </c>
      <c r="U164" s="111" t="s">
        <v>14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275</v>
      </c>
      <c r="O165" s="111">
        <v>5527.77</v>
      </c>
      <c r="P165" s="111">
        <v>5205.75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275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276</v>
      </c>
      <c r="O166" s="111">
        <v>740.59</v>
      </c>
      <c r="P166" s="111">
        <v>755.09</v>
      </c>
      <c r="Q166" s="111">
        <v>18</v>
      </c>
      <c r="R166" s="111">
        <v>6</v>
      </c>
      <c r="S166" s="111">
        <v>683.7</v>
      </c>
      <c r="T166" s="111">
        <v>712.92</v>
      </c>
      <c r="U166" s="111" t="s">
        <v>276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383</v>
      </c>
      <c r="O167" s="111">
        <v>151.12</v>
      </c>
      <c r="P167" s="111">
        <v>156.66999999999999</v>
      </c>
      <c r="Q167" s="111">
        <v>19</v>
      </c>
      <c r="R167" s="111">
        <v>8</v>
      </c>
      <c r="S167" s="111">
        <v>171.27</v>
      </c>
      <c r="T167" s="111">
        <v>156.27000000000001</v>
      </c>
      <c r="U167" s="111" t="s">
        <v>414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806</v>
      </c>
      <c r="O168" s="111">
        <v>9422.5800999999992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806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123</v>
      </c>
      <c r="O169" s="111">
        <v>0.7</v>
      </c>
      <c r="P169" s="111">
        <v>0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545</v>
      </c>
      <c r="V169" s="111" t="s">
        <v>412</v>
      </c>
    </row>
    <row r="170" spans="1:22" x14ac:dyDescent="0.2">
      <c r="A170" s="111" t="s">
        <v>133</v>
      </c>
      <c r="B170">
        <f t="shared" si="16"/>
        <v>348</v>
      </c>
      <c r="C170">
        <f t="shared" si="17"/>
        <v>336</v>
      </c>
      <c r="D170" t="str">
        <f t="shared" si="18"/>
        <v>N/A</v>
      </c>
      <c r="E170" t="str">
        <f t="shared" si="19"/>
        <v>N/A</v>
      </c>
      <c r="F170" t="str">
        <f t="shared" si="20"/>
        <v>N/A</v>
      </c>
      <c r="G170" t="str">
        <f t="shared" si="21"/>
        <v>N/A</v>
      </c>
      <c r="H170" s="111"/>
      <c r="N170" s="111" t="s">
        <v>124</v>
      </c>
      <c r="O170" s="111">
        <v>2021.6899000000001</v>
      </c>
      <c r="P170" s="111">
        <v>2126.9899999999998</v>
      </c>
      <c r="Q170" s="111">
        <v>47</v>
      </c>
      <c r="R170" s="111">
        <v>3</v>
      </c>
      <c r="S170" s="111">
        <v>1867.5699</v>
      </c>
      <c r="T170" s="111">
        <v>2076.5700999999999</v>
      </c>
      <c r="U170" s="111" t="s">
        <v>9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125</v>
      </c>
      <c r="O171" s="111">
        <v>2.0099999999999998</v>
      </c>
      <c r="P171" s="111">
        <v>1.9550000000000001</v>
      </c>
      <c r="Q171" s="111" t="s">
        <v>71</v>
      </c>
      <c r="R171" s="111" t="s">
        <v>71</v>
      </c>
      <c r="S171" s="111" t="s">
        <v>71</v>
      </c>
      <c r="T171" s="111" t="s">
        <v>71</v>
      </c>
      <c r="U171" s="111" t="s">
        <v>546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277</v>
      </c>
      <c r="O172" s="111">
        <v>1.9E-2</v>
      </c>
      <c r="P172" s="111">
        <v>0</v>
      </c>
      <c r="Q172" s="111" t="s">
        <v>71</v>
      </c>
      <c r="R172" s="111" t="s">
        <v>71</v>
      </c>
      <c r="S172" s="111" t="s">
        <v>71</v>
      </c>
      <c r="T172" s="111" t="s">
        <v>71</v>
      </c>
      <c r="U172" s="111" t="s">
        <v>547</v>
      </c>
      <c r="V172" s="111" t="s">
        <v>412</v>
      </c>
    </row>
    <row r="173" spans="1:22" x14ac:dyDescent="0.2">
      <c r="A173" s="111" t="s">
        <v>134</v>
      </c>
      <c r="B173">
        <f t="shared" si="16"/>
        <v>2.12</v>
      </c>
      <c r="C173">
        <f t="shared" si="17"/>
        <v>2.0499999999999998</v>
      </c>
      <c r="D173">
        <f t="shared" si="18"/>
        <v>11</v>
      </c>
      <c r="E173">
        <f t="shared" si="19"/>
        <v>19</v>
      </c>
      <c r="F173">
        <f t="shared" si="20"/>
        <v>1.7</v>
      </c>
      <c r="G173">
        <f t="shared" si="21"/>
        <v>1.54</v>
      </c>
      <c r="H173" s="111"/>
      <c r="N173" s="111" t="s">
        <v>126</v>
      </c>
      <c r="O173" s="111">
        <v>22.4</v>
      </c>
      <c r="P173" s="111">
        <v>22.32</v>
      </c>
      <c r="Q173" s="111">
        <v>44</v>
      </c>
      <c r="R173" s="111">
        <v>50</v>
      </c>
      <c r="S173" s="111">
        <v>20.079999999999998</v>
      </c>
      <c r="T173" s="111">
        <v>19.2</v>
      </c>
      <c r="U173" s="111" t="s">
        <v>73</v>
      </c>
      <c r="V173" s="111" t="s">
        <v>412</v>
      </c>
    </row>
    <row r="174" spans="1:22" x14ac:dyDescent="0.2">
      <c r="A174" s="111" t="s">
        <v>299</v>
      </c>
      <c r="B174">
        <f t="shared" si="16"/>
        <v>1.93</v>
      </c>
      <c r="C174" t="str">
        <f t="shared" si="17"/>
        <v>N/A</v>
      </c>
      <c r="D174" t="str">
        <f t="shared" si="18"/>
        <v>N/A</v>
      </c>
      <c r="E174" t="str">
        <f t="shared" si="19"/>
        <v>N/A</v>
      </c>
      <c r="F174" t="str">
        <f t="shared" si="20"/>
        <v>N/A</v>
      </c>
      <c r="G174" t="str">
        <f t="shared" si="21"/>
        <v>N/A</v>
      </c>
      <c r="H174" s="111"/>
      <c r="N174" s="111" t="s">
        <v>765</v>
      </c>
      <c r="O174" s="111">
        <v>0.50800000000000001</v>
      </c>
      <c r="P174" s="111">
        <v>0.57599999999999996</v>
      </c>
      <c r="Q174" s="111">
        <v>25</v>
      </c>
      <c r="R174" s="111">
        <v>3</v>
      </c>
      <c r="S174" s="111">
        <v>0.48849999999999999</v>
      </c>
      <c r="T174" s="111">
        <v>0.53600000000000003</v>
      </c>
      <c r="U174" s="111" t="s">
        <v>709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127</v>
      </c>
      <c r="O175" s="111">
        <v>0</v>
      </c>
      <c r="P175" s="111" t="s">
        <v>71</v>
      </c>
      <c r="Q175" s="111" t="s">
        <v>71</v>
      </c>
      <c r="R175" s="111" t="s">
        <v>71</v>
      </c>
      <c r="S175" s="111" t="s">
        <v>71</v>
      </c>
      <c r="T175" s="111" t="s">
        <v>71</v>
      </c>
      <c r="U175" s="111" t="s">
        <v>548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278</v>
      </c>
      <c r="O176" s="111">
        <v>0</v>
      </c>
      <c r="P176" s="111" t="s">
        <v>71</v>
      </c>
      <c r="Q176" s="111" t="s">
        <v>71</v>
      </c>
      <c r="R176" s="111" t="s">
        <v>71</v>
      </c>
      <c r="S176" s="111" t="s">
        <v>71</v>
      </c>
      <c r="T176" s="111" t="s">
        <v>71</v>
      </c>
      <c r="U176" s="111" t="s">
        <v>549</v>
      </c>
      <c r="V176" s="111" t="s">
        <v>412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789</v>
      </c>
      <c r="N177" s="111" t="s">
        <v>404</v>
      </c>
      <c r="O177" s="111">
        <v>2687.79</v>
      </c>
      <c r="P177" s="111">
        <v>2661.24</v>
      </c>
      <c r="Q177" s="111">
        <v>39</v>
      </c>
      <c r="R177" s="111" t="s">
        <v>71</v>
      </c>
      <c r="S177" s="111">
        <v>2465.7199999999998</v>
      </c>
      <c r="T177" s="111" t="s">
        <v>71</v>
      </c>
      <c r="U177" s="111" t="s">
        <v>404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279</v>
      </c>
      <c r="O178" s="111">
        <v>0.48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550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280</v>
      </c>
      <c r="O179" s="111">
        <v>0</v>
      </c>
      <c r="P179" s="111" t="s">
        <v>71</v>
      </c>
      <c r="Q179" s="111" t="s">
        <v>71</v>
      </c>
      <c r="R179" s="111" t="s">
        <v>71</v>
      </c>
      <c r="S179" s="111" t="s">
        <v>71</v>
      </c>
      <c r="T179" s="111" t="s">
        <v>71</v>
      </c>
      <c r="U179" s="111" t="s">
        <v>551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281</v>
      </c>
      <c r="O180" s="111">
        <v>0</v>
      </c>
      <c r="P180" s="111" t="s">
        <v>71</v>
      </c>
      <c r="Q180" s="111" t="s">
        <v>71</v>
      </c>
      <c r="R180" s="111" t="s">
        <v>71</v>
      </c>
      <c r="S180" s="111" t="s">
        <v>71</v>
      </c>
      <c r="T180" s="111" t="s">
        <v>71</v>
      </c>
      <c r="U180" s="111" t="s">
        <v>552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282</v>
      </c>
      <c r="O181" s="111">
        <v>1.2</v>
      </c>
      <c r="P181" s="111">
        <v>0</v>
      </c>
      <c r="Q181" s="111" t="s">
        <v>71</v>
      </c>
      <c r="R181" s="111" t="s">
        <v>71</v>
      </c>
      <c r="S181" s="111" t="s">
        <v>71</v>
      </c>
      <c r="T181" s="111" t="s">
        <v>71</v>
      </c>
      <c r="U181" s="111" t="s">
        <v>553</v>
      </c>
      <c r="V181" s="111" t="s">
        <v>412</v>
      </c>
    </row>
    <row r="182" spans="1:22" x14ac:dyDescent="0.2">
      <c r="A182" s="111" t="s">
        <v>137</v>
      </c>
      <c r="B182">
        <f t="shared" si="16"/>
        <v>0.51600000000000001</v>
      </c>
      <c r="C182">
        <f t="shared" si="17"/>
        <v>0.51600000000000001</v>
      </c>
      <c r="D182">
        <f t="shared" si="18"/>
        <v>13</v>
      </c>
      <c r="E182">
        <f t="shared" si="19"/>
        <v>19</v>
      </c>
      <c r="F182">
        <f t="shared" si="20"/>
        <v>0.47899999999999998</v>
      </c>
      <c r="G182">
        <f t="shared" si="21"/>
        <v>0.437</v>
      </c>
      <c r="H182" s="111"/>
      <c r="N182" s="111" t="s">
        <v>128</v>
      </c>
      <c r="O182" s="111">
        <v>2.2599999999999998</v>
      </c>
      <c r="P182" s="111">
        <v>2.0699999999999998</v>
      </c>
      <c r="Q182" s="111">
        <v>43</v>
      </c>
      <c r="R182" s="111" t="s">
        <v>71</v>
      </c>
      <c r="S182" s="111">
        <v>1.8</v>
      </c>
      <c r="T182" s="111" t="s">
        <v>71</v>
      </c>
      <c r="U182" s="111" t="s">
        <v>554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283</v>
      </c>
      <c r="O183" s="111">
        <v>0</v>
      </c>
      <c r="P183" s="111" t="s">
        <v>71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555</v>
      </c>
      <c r="V183" s="111" t="s">
        <v>412</v>
      </c>
    </row>
    <row r="184" spans="1:22" x14ac:dyDescent="0.2">
      <c r="A184" s="111" t="s">
        <v>139</v>
      </c>
      <c r="B184">
        <f t="shared" si="16"/>
        <v>1.29</v>
      </c>
      <c r="C184">
        <f t="shared" si="17"/>
        <v>1.3779999999999999</v>
      </c>
      <c r="D184">
        <f t="shared" si="18"/>
        <v>16</v>
      </c>
      <c r="E184">
        <f t="shared" si="19"/>
        <v>1</v>
      </c>
      <c r="F184">
        <f t="shared" si="20"/>
        <v>1.3520000000000001</v>
      </c>
      <c r="G184">
        <f t="shared" si="21"/>
        <v>1.31</v>
      </c>
      <c r="H184" s="111"/>
      <c r="N184" s="111" t="s">
        <v>284</v>
      </c>
      <c r="O184" s="111">
        <v>0.51</v>
      </c>
      <c r="P184" s="111">
        <v>0.498</v>
      </c>
      <c r="Q184" s="111" t="s">
        <v>71</v>
      </c>
      <c r="R184" s="111" t="s">
        <v>71</v>
      </c>
      <c r="S184" s="111" t="s">
        <v>71</v>
      </c>
      <c r="T184" s="111" t="s">
        <v>71</v>
      </c>
      <c r="U184" s="111" t="s">
        <v>393</v>
      </c>
      <c r="V184" s="111" t="s">
        <v>412</v>
      </c>
    </row>
    <row r="185" spans="1:22" x14ac:dyDescent="0.2">
      <c r="A185" s="111" t="s">
        <v>140</v>
      </c>
      <c r="B185">
        <f t="shared" si="16"/>
        <v>7.58</v>
      </c>
      <c r="C185">
        <f t="shared" si="17"/>
        <v>7.4</v>
      </c>
      <c r="D185">
        <f t="shared" si="18"/>
        <v>38</v>
      </c>
      <c r="E185" t="str">
        <f t="shared" si="19"/>
        <v>N/A</v>
      </c>
      <c r="F185">
        <f t="shared" si="20"/>
        <v>7.42</v>
      </c>
      <c r="G185" t="str">
        <f t="shared" si="21"/>
        <v>N/A</v>
      </c>
      <c r="H185" s="111"/>
      <c r="N185" s="111" t="s">
        <v>285</v>
      </c>
      <c r="O185" s="111">
        <v>3.32</v>
      </c>
      <c r="P185" s="111">
        <v>3.63</v>
      </c>
      <c r="Q185" s="111">
        <v>15</v>
      </c>
      <c r="R185" s="111">
        <v>1</v>
      </c>
      <c r="S185" s="111">
        <v>3.44</v>
      </c>
      <c r="T185" s="111">
        <v>3.37</v>
      </c>
      <c r="U185" s="111" t="s">
        <v>556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286</v>
      </c>
      <c r="O186" s="111">
        <v>2.5999999999999999E-2</v>
      </c>
      <c r="P186" s="111" t="s">
        <v>71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557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287</v>
      </c>
      <c r="O187" s="111">
        <v>0</v>
      </c>
      <c r="P187" s="111" t="s">
        <v>71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558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766</v>
      </c>
      <c r="O188" s="111">
        <v>4.9800000000000004</v>
      </c>
      <c r="P188" s="111">
        <v>5.2</v>
      </c>
      <c r="Q188" s="111" t="s">
        <v>71</v>
      </c>
      <c r="R188" s="111" t="s">
        <v>71</v>
      </c>
      <c r="S188" s="111" t="s">
        <v>71</v>
      </c>
      <c r="T188" s="111" t="s">
        <v>71</v>
      </c>
      <c r="U188" s="111" t="s">
        <v>749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130</v>
      </c>
      <c r="O189" s="111">
        <v>1.2</v>
      </c>
      <c r="P189" s="111">
        <v>1.0960000000000001</v>
      </c>
      <c r="Q189" s="111">
        <v>2</v>
      </c>
      <c r="R189" s="111">
        <v>19</v>
      </c>
      <c r="S189" s="111">
        <v>1.1299999999999999</v>
      </c>
      <c r="T189" s="111">
        <v>1.1000000000000001</v>
      </c>
      <c r="U189" s="111" t="s">
        <v>559</v>
      </c>
      <c r="V189" s="111" t="s">
        <v>412</v>
      </c>
    </row>
    <row r="190" spans="1:22" x14ac:dyDescent="0.2">
      <c r="A190" s="111" t="s">
        <v>143</v>
      </c>
      <c r="B190">
        <f t="shared" si="16"/>
        <v>19.3</v>
      </c>
      <c r="C190">
        <f t="shared" si="17"/>
        <v>18.100000000000001</v>
      </c>
      <c r="D190">
        <f t="shared" si="18"/>
        <v>50</v>
      </c>
      <c r="E190" t="str">
        <f t="shared" si="19"/>
        <v>N/A</v>
      </c>
      <c r="F190">
        <f t="shared" si="20"/>
        <v>17.3</v>
      </c>
      <c r="G190" t="str">
        <f t="shared" si="21"/>
        <v>N/A</v>
      </c>
      <c r="H190" s="111"/>
      <c r="N190" s="111" t="s">
        <v>288</v>
      </c>
      <c r="O190" s="111">
        <v>5.97</v>
      </c>
      <c r="P190" s="111">
        <v>6.21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436</v>
      </c>
      <c r="V190" s="111" t="s">
        <v>412</v>
      </c>
    </row>
    <row r="191" spans="1:22" x14ac:dyDescent="0.2">
      <c r="A191" s="111" t="s">
        <v>144</v>
      </c>
      <c r="B191">
        <f t="shared" si="16"/>
        <v>2.1800000000000002</v>
      </c>
      <c r="C191" t="str">
        <f t="shared" si="17"/>
        <v>N/A</v>
      </c>
      <c r="D191" t="str">
        <f t="shared" si="18"/>
        <v>N/A</v>
      </c>
      <c r="E191" t="str">
        <f t="shared" si="19"/>
        <v>N/A</v>
      </c>
      <c r="F191" t="str">
        <f t="shared" si="20"/>
        <v>N/A</v>
      </c>
      <c r="G191" t="str">
        <f t="shared" si="21"/>
        <v>N/A</v>
      </c>
      <c r="H191" s="111"/>
      <c r="N191" s="111" t="s">
        <v>289</v>
      </c>
      <c r="O191" s="111">
        <v>0</v>
      </c>
      <c r="P191" s="111" t="s">
        <v>71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560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290</v>
      </c>
      <c r="O192" s="111">
        <v>2.54</v>
      </c>
      <c r="P192" s="111">
        <v>2.4</v>
      </c>
      <c r="Q192" s="111">
        <v>37</v>
      </c>
      <c r="R192" s="111">
        <v>39</v>
      </c>
      <c r="S192" s="111">
        <v>2.48</v>
      </c>
      <c r="T192" s="111">
        <v>2.36</v>
      </c>
      <c r="U192" s="111" t="s">
        <v>561</v>
      </c>
      <c r="V192" s="111" t="s">
        <v>412</v>
      </c>
    </row>
    <row r="193" spans="1:22" x14ac:dyDescent="0.2">
      <c r="A193" s="111" t="s">
        <v>146</v>
      </c>
      <c r="B193">
        <f t="shared" si="16"/>
        <v>2.1</v>
      </c>
      <c r="C193">
        <f t="shared" si="17"/>
        <v>2.42</v>
      </c>
      <c r="D193" t="str">
        <f t="shared" si="18"/>
        <v>N/A</v>
      </c>
      <c r="E193">
        <f t="shared" si="19"/>
        <v>19</v>
      </c>
      <c r="F193" t="str">
        <f t="shared" si="20"/>
        <v>N/A</v>
      </c>
      <c r="G193">
        <f t="shared" si="21"/>
        <v>2.2200000000000002</v>
      </c>
      <c r="H193" s="111"/>
      <c r="N193" s="111" t="s">
        <v>131</v>
      </c>
      <c r="O193" s="111">
        <v>1.53</v>
      </c>
      <c r="P193" s="111">
        <v>1.7</v>
      </c>
      <c r="Q193" s="111" t="s">
        <v>71</v>
      </c>
      <c r="R193" s="111">
        <v>0</v>
      </c>
      <c r="S193" s="111" t="s">
        <v>71</v>
      </c>
      <c r="T193" s="111">
        <v>1.53</v>
      </c>
      <c r="U193" s="111" t="s">
        <v>562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291</v>
      </c>
      <c r="O194" s="111">
        <v>3.59</v>
      </c>
      <c r="P194" s="111">
        <v>3.43</v>
      </c>
      <c r="Q194" s="111">
        <v>17</v>
      </c>
      <c r="R194" s="111">
        <v>38</v>
      </c>
      <c r="S194" s="111">
        <v>3.3650000000000002</v>
      </c>
      <c r="T194" s="111">
        <v>3.2349999999999999</v>
      </c>
      <c r="U194" s="111" t="s">
        <v>563</v>
      </c>
      <c r="V194" s="111" t="s">
        <v>412</v>
      </c>
    </row>
    <row r="195" spans="1:22" x14ac:dyDescent="0.2">
      <c r="A195" s="111" t="s">
        <v>148</v>
      </c>
      <c r="B195">
        <f t="shared" si="16"/>
        <v>0.80600000000000005</v>
      </c>
      <c r="C195">
        <f t="shared" si="17"/>
        <v>0.86499999999999999</v>
      </c>
      <c r="D195">
        <f t="shared" si="18"/>
        <v>36</v>
      </c>
      <c r="E195">
        <f t="shared" si="19"/>
        <v>19</v>
      </c>
      <c r="F195">
        <f t="shared" si="20"/>
        <v>0.82299999999999995</v>
      </c>
      <c r="G195">
        <f t="shared" si="21"/>
        <v>0.77900000000000003</v>
      </c>
      <c r="H195" s="111"/>
      <c r="N195" s="111" t="s">
        <v>292</v>
      </c>
      <c r="O195" s="111">
        <v>10.02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564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293</v>
      </c>
      <c r="O196" s="111">
        <v>0</v>
      </c>
      <c r="P196" s="111">
        <v>0.43</v>
      </c>
      <c r="Q196" s="111" t="s">
        <v>71</v>
      </c>
      <c r="R196" s="111">
        <v>0</v>
      </c>
      <c r="S196" s="111" t="s">
        <v>71</v>
      </c>
      <c r="T196" s="111">
        <v>0</v>
      </c>
      <c r="U196" s="111" t="s">
        <v>565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7.39</v>
      </c>
      <c r="C197">
        <f t="shared" ref="C197:C260" si="23">VLOOKUP($A197,$N$5:$U$375,3,FALSE)</f>
        <v>6.64</v>
      </c>
      <c r="D197">
        <f t="shared" ref="D197:D260" si="24">VLOOKUP($A197,$N$5:$U$375,4,FALSE)</f>
        <v>16</v>
      </c>
      <c r="E197">
        <f t="shared" ref="E197:E260" si="25">VLOOKUP($A197,$N$5:$U$375,5,FALSE)</f>
        <v>19</v>
      </c>
      <c r="F197">
        <f t="shared" ref="F197:F260" si="26">VLOOKUP($A197,$N$5:$U$375,6,FALSE)</f>
        <v>6.71</v>
      </c>
      <c r="G197">
        <f t="shared" ref="G197:G260" si="27">VLOOKUP($A197,$N$5:$U$375,7,FALSE)</f>
        <v>6.35</v>
      </c>
      <c r="H197" s="111"/>
      <c r="N197" s="111" t="s">
        <v>132</v>
      </c>
      <c r="O197" s="111">
        <v>4.8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566</v>
      </c>
      <c r="V197" s="111" t="s">
        <v>412</v>
      </c>
    </row>
    <row r="198" spans="1:22" x14ac:dyDescent="0.2">
      <c r="A198" s="111" t="s">
        <v>308</v>
      </c>
      <c r="B198">
        <f t="shared" si="22"/>
        <v>39.799999999999997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767</v>
      </c>
      <c r="O198" s="111">
        <v>0.45050000000000001</v>
      </c>
      <c r="P198" s="111">
        <v>0.56799999999999995</v>
      </c>
      <c r="Q198" s="111">
        <v>26</v>
      </c>
      <c r="R198" s="111">
        <v>1</v>
      </c>
      <c r="S198" s="111">
        <v>0.41399999999999998</v>
      </c>
      <c r="T198" s="111">
        <v>0.45750000000000002</v>
      </c>
      <c r="U198" s="111" t="s">
        <v>768</v>
      </c>
      <c r="V198" s="111" t="s">
        <v>412</v>
      </c>
    </row>
    <row r="199" spans="1:22" x14ac:dyDescent="0.2">
      <c r="A199" s="111" t="s">
        <v>309</v>
      </c>
      <c r="B199">
        <f t="shared" si="22"/>
        <v>1.45</v>
      </c>
      <c r="C199">
        <f t="shared" si="23"/>
        <v>1.62</v>
      </c>
      <c r="D199" t="str">
        <f t="shared" si="24"/>
        <v>N/A</v>
      </c>
      <c r="E199">
        <f t="shared" si="25"/>
        <v>0</v>
      </c>
      <c r="F199" t="str">
        <f t="shared" si="26"/>
        <v>N/A</v>
      </c>
      <c r="G199">
        <f t="shared" si="27"/>
        <v>1.45</v>
      </c>
      <c r="H199" s="111"/>
      <c r="N199" s="111" t="s">
        <v>294</v>
      </c>
      <c r="O199" s="111">
        <v>2.7</v>
      </c>
      <c r="P199" s="111">
        <v>2.46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567</v>
      </c>
      <c r="V199" s="111" t="s">
        <v>412</v>
      </c>
    </row>
    <row r="200" spans="1:22" x14ac:dyDescent="0.2">
      <c r="A200" s="111" t="s">
        <v>150</v>
      </c>
      <c r="B200">
        <f t="shared" si="22"/>
        <v>0.35</v>
      </c>
      <c r="C200">
        <f t="shared" si="23"/>
        <v>0.31</v>
      </c>
      <c r="D200">
        <f t="shared" si="24"/>
        <v>22</v>
      </c>
      <c r="E200" t="str">
        <f t="shared" si="25"/>
        <v>N/A</v>
      </c>
      <c r="F200">
        <f t="shared" si="26"/>
        <v>0.27</v>
      </c>
      <c r="G200" t="str">
        <f t="shared" si="27"/>
        <v>N/A</v>
      </c>
      <c r="H200" s="111"/>
      <c r="N200" s="111" t="s">
        <v>295</v>
      </c>
      <c r="O200" s="111">
        <v>3</v>
      </c>
      <c r="P200" s="111">
        <v>0</v>
      </c>
      <c r="Q200" s="111">
        <v>29</v>
      </c>
      <c r="R200" s="111" t="s">
        <v>71</v>
      </c>
      <c r="S200" s="111">
        <v>4.3600000000000003</v>
      </c>
      <c r="T200" s="111" t="s">
        <v>71</v>
      </c>
      <c r="U200" s="111" t="s">
        <v>568</v>
      </c>
      <c r="V200" s="111" t="s">
        <v>412</v>
      </c>
    </row>
    <row r="201" spans="1:22" x14ac:dyDescent="0.2">
      <c r="A201" s="111" t="s">
        <v>310</v>
      </c>
      <c r="B201">
        <f t="shared" si="22"/>
        <v>0.28000000000000003</v>
      </c>
      <c r="C201">
        <f t="shared" si="23"/>
        <v>0.28000000000000003</v>
      </c>
      <c r="D201" t="str">
        <f t="shared" si="24"/>
        <v>N/A</v>
      </c>
      <c r="E201" t="str">
        <f t="shared" si="25"/>
        <v>N/A</v>
      </c>
      <c r="F201" t="str">
        <f t="shared" si="26"/>
        <v>N/A</v>
      </c>
      <c r="G201" t="str">
        <f t="shared" si="27"/>
        <v>N/A</v>
      </c>
      <c r="H201" s="111"/>
      <c r="N201" s="111" t="s">
        <v>296</v>
      </c>
      <c r="O201" s="111">
        <v>0.14000000000000001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569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133</v>
      </c>
      <c r="O202" s="111">
        <v>348</v>
      </c>
      <c r="P202" s="111">
        <v>336</v>
      </c>
      <c r="Q202" s="111" t="s">
        <v>71</v>
      </c>
      <c r="R202" s="111" t="s">
        <v>71</v>
      </c>
      <c r="S202" s="111" t="s">
        <v>71</v>
      </c>
      <c r="T202" s="111" t="s">
        <v>71</v>
      </c>
      <c r="U202" s="111" t="s">
        <v>570</v>
      </c>
      <c r="V202" s="111" t="s">
        <v>412</v>
      </c>
    </row>
    <row r="203" spans="1:22" x14ac:dyDescent="0.2">
      <c r="A203" s="111" t="s">
        <v>312</v>
      </c>
      <c r="B203">
        <f t="shared" si="22"/>
        <v>1.97</v>
      </c>
      <c r="C203">
        <f t="shared" si="23"/>
        <v>1.87</v>
      </c>
      <c r="D203">
        <f t="shared" si="24"/>
        <v>14</v>
      </c>
      <c r="E203">
        <f t="shared" si="25"/>
        <v>25</v>
      </c>
      <c r="F203">
        <f t="shared" si="26"/>
        <v>1.77</v>
      </c>
      <c r="G203">
        <f t="shared" si="27"/>
        <v>1.65</v>
      </c>
      <c r="H203" s="111"/>
      <c r="N203" s="111" t="s">
        <v>297</v>
      </c>
      <c r="O203" s="111">
        <v>5.6</v>
      </c>
      <c r="P203" s="111">
        <v>0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571</v>
      </c>
      <c r="V203" s="111" t="s">
        <v>412</v>
      </c>
    </row>
    <row r="204" spans="1:22" x14ac:dyDescent="0.2">
      <c r="A204" s="111" t="s">
        <v>313</v>
      </c>
      <c r="B204">
        <f t="shared" si="22"/>
        <v>4.32</v>
      </c>
      <c r="C204">
        <f t="shared" si="23"/>
        <v>3.75</v>
      </c>
      <c r="D204" t="str">
        <f t="shared" si="24"/>
        <v>N/A</v>
      </c>
      <c r="E204" t="str">
        <f t="shared" si="25"/>
        <v>N/A</v>
      </c>
      <c r="F204" t="str">
        <f t="shared" si="26"/>
        <v>N/A</v>
      </c>
      <c r="G204" t="str">
        <f t="shared" si="27"/>
        <v>N/A</v>
      </c>
      <c r="H204" s="111"/>
      <c r="N204" s="111" t="s">
        <v>298</v>
      </c>
      <c r="O204" s="111">
        <v>0</v>
      </c>
      <c r="P204" s="111">
        <v>0.4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572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134</v>
      </c>
      <c r="O205" s="111">
        <v>2.12</v>
      </c>
      <c r="P205" s="111">
        <v>2.0499999999999998</v>
      </c>
      <c r="Q205" s="111">
        <v>11</v>
      </c>
      <c r="R205" s="111">
        <v>19</v>
      </c>
      <c r="S205" s="111">
        <v>1.7</v>
      </c>
      <c r="T205" s="111">
        <v>1.54</v>
      </c>
      <c r="U205" s="111" t="s">
        <v>573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299</v>
      </c>
      <c r="O206" s="111">
        <v>1.93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574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300</v>
      </c>
      <c r="O207" s="111">
        <v>8.7999999999999995E-2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575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135</v>
      </c>
      <c r="O208" s="111">
        <v>2.02</v>
      </c>
      <c r="P208" s="111">
        <v>0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576</v>
      </c>
      <c r="V208" s="111" t="s">
        <v>412</v>
      </c>
    </row>
    <row r="209" spans="1:22" x14ac:dyDescent="0.2">
      <c r="A209" s="111" t="s">
        <v>318</v>
      </c>
      <c r="B209">
        <f t="shared" si="22"/>
        <v>1.03</v>
      </c>
      <c r="C209">
        <f t="shared" si="23"/>
        <v>0.97</v>
      </c>
      <c r="D209">
        <f t="shared" si="24"/>
        <v>12</v>
      </c>
      <c r="E209">
        <f t="shared" si="25"/>
        <v>22</v>
      </c>
      <c r="F209">
        <f t="shared" si="26"/>
        <v>0.77500000000000002</v>
      </c>
      <c r="G209">
        <f t="shared" si="27"/>
        <v>0.69</v>
      </c>
      <c r="H209" s="111"/>
      <c r="N209" s="111" t="s">
        <v>301</v>
      </c>
      <c r="O209" s="111">
        <v>0</v>
      </c>
      <c r="P209" s="111" t="s">
        <v>71</v>
      </c>
      <c r="Q209" s="111" t="s">
        <v>71</v>
      </c>
      <c r="R209" s="111" t="s">
        <v>71</v>
      </c>
      <c r="S209" s="111" t="s">
        <v>71</v>
      </c>
      <c r="T209" s="111" t="s">
        <v>71</v>
      </c>
      <c r="U209" s="111" t="s">
        <v>577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302</v>
      </c>
      <c r="O210" s="111">
        <v>0</v>
      </c>
      <c r="P210" s="111" t="s">
        <v>71</v>
      </c>
      <c r="Q210" s="111" t="s">
        <v>71</v>
      </c>
      <c r="R210" s="111" t="s">
        <v>71</v>
      </c>
      <c r="S210" s="111" t="s">
        <v>71</v>
      </c>
      <c r="T210" s="111" t="s">
        <v>71</v>
      </c>
      <c r="U210" s="111" t="s">
        <v>578</v>
      </c>
      <c r="V210" s="111" t="s">
        <v>412</v>
      </c>
    </row>
    <row r="211" spans="1:22" x14ac:dyDescent="0.2">
      <c r="A211" s="111" t="s">
        <v>151</v>
      </c>
      <c r="B211">
        <f t="shared" si="22"/>
        <v>6.1</v>
      </c>
      <c r="C211">
        <f t="shared" si="23"/>
        <v>5.85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303</v>
      </c>
      <c r="O211" s="111">
        <v>2</v>
      </c>
      <c r="P211" s="111" t="s">
        <v>71</v>
      </c>
      <c r="Q211" s="111" t="s">
        <v>71</v>
      </c>
      <c r="R211" s="111" t="s">
        <v>71</v>
      </c>
      <c r="S211" s="111" t="s">
        <v>71</v>
      </c>
      <c r="T211" s="111" t="s">
        <v>71</v>
      </c>
      <c r="U211" s="111" t="s">
        <v>579</v>
      </c>
      <c r="V211" s="111" t="s">
        <v>412</v>
      </c>
    </row>
    <row r="212" spans="1:22" x14ac:dyDescent="0.2">
      <c r="A212" s="111" t="s">
        <v>152</v>
      </c>
      <c r="B212">
        <f t="shared" si="22"/>
        <v>2.62</v>
      </c>
      <c r="C212">
        <f t="shared" si="23"/>
        <v>2.34</v>
      </c>
      <c r="D212" t="str">
        <f t="shared" si="24"/>
        <v>N/A</v>
      </c>
      <c r="E212" t="str">
        <f t="shared" si="25"/>
        <v>N/A</v>
      </c>
      <c r="F212" t="str">
        <f t="shared" si="26"/>
        <v>N/A</v>
      </c>
      <c r="G212" t="str">
        <f t="shared" si="27"/>
        <v>N/A</v>
      </c>
      <c r="H212" s="111"/>
      <c r="N212" s="111" t="s">
        <v>304</v>
      </c>
      <c r="O212" s="111">
        <v>6.0000000000000001E-3</v>
      </c>
      <c r="P212" s="111" t="s">
        <v>71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580</v>
      </c>
      <c r="V212" s="111" t="s">
        <v>412</v>
      </c>
    </row>
    <row r="213" spans="1:22" x14ac:dyDescent="0.2">
      <c r="A213" s="111" t="s">
        <v>153</v>
      </c>
      <c r="B213">
        <f t="shared" si="22"/>
        <v>37</v>
      </c>
      <c r="C213">
        <f t="shared" si="23"/>
        <v>34.799999999999997</v>
      </c>
      <c r="D213">
        <f t="shared" si="24"/>
        <v>13</v>
      </c>
      <c r="E213">
        <f t="shared" si="25"/>
        <v>32</v>
      </c>
      <c r="F213">
        <f t="shared" si="26"/>
        <v>36</v>
      </c>
      <c r="G213">
        <f t="shared" si="27"/>
        <v>36.4</v>
      </c>
      <c r="H213" s="111"/>
      <c r="N213" s="111" t="s">
        <v>137</v>
      </c>
      <c r="O213" s="111">
        <v>0.51600000000000001</v>
      </c>
      <c r="P213" s="111">
        <v>0.51600000000000001</v>
      </c>
      <c r="Q213" s="111">
        <v>13</v>
      </c>
      <c r="R213" s="111">
        <v>19</v>
      </c>
      <c r="S213" s="111">
        <v>0.47899999999999998</v>
      </c>
      <c r="T213" s="111">
        <v>0.437</v>
      </c>
      <c r="U213" s="111" t="s">
        <v>581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138</v>
      </c>
      <c r="O214" s="111">
        <v>4.28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582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139</v>
      </c>
      <c r="O215" s="111">
        <v>1.29</v>
      </c>
      <c r="P215" s="111">
        <v>1.3779999999999999</v>
      </c>
      <c r="Q215" s="111">
        <v>16</v>
      </c>
      <c r="R215" s="111">
        <v>1</v>
      </c>
      <c r="S215" s="111">
        <v>1.3520000000000001</v>
      </c>
      <c r="T215" s="111">
        <v>1.31</v>
      </c>
      <c r="U215" s="111" t="s">
        <v>583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140</v>
      </c>
      <c r="O216" s="111">
        <v>7.58</v>
      </c>
      <c r="P216" s="111">
        <v>7.4</v>
      </c>
      <c r="Q216" s="111">
        <v>38</v>
      </c>
      <c r="R216" s="111" t="s">
        <v>71</v>
      </c>
      <c r="S216" s="111">
        <v>7.42</v>
      </c>
      <c r="T216" s="111" t="s">
        <v>71</v>
      </c>
      <c r="U216" s="111" t="s">
        <v>65</v>
      </c>
      <c r="V216" s="111" t="s">
        <v>412</v>
      </c>
    </row>
    <row r="217" spans="1:22" x14ac:dyDescent="0.2">
      <c r="A217" s="111" t="s">
        <v>156</v>
      </c>
      <c r="B217">
        <f t="shared" si="22"/>
        <v>3.23</v>
      </c>
      <c r="C217">
        <f t="shared" si="23"/>
        <v>3.39</v>
      </c>
      <c r="D217" t="str">
        <f t="shared" si="24"/>
        <v>N/A</v>
      </c>
      <c r="E217">
        <f t="shared" si="25"/>
        <v>0</v>
      </c>
      <c r="F217" t="str">
        <f t="shared" si="26"/>
        <v>N/A</v>
      </c>
      <c r="G217">
        <f t="shared" si="27"/>
        <v>3.23</v>
      </c>
      <c r="H217" s="111"/>
      <c r="N217" s="111" t="s">
        <v>305</v>
      </c>
      <c r="O217" s="111">
        <v>0</v>
      </c>
      <c r="P217" s="111" t="s">
        <v>71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584</v>
      </c>
      <c r="V217" s="111" t="s">
        <v>412</v>
      </c>
    </row>
    <row r="218" spans="1:22" x14ac:dyDescent="0.2">
      <c r="A218" s="111" t="s">
        <v>321</v>
      </c>
      <c r="B218">
        <f t="shared" si="22"/>
        <v>0.63600000000000001</v>
      </c>
      <c r="C218">
        <f t="shared" si="23"/>
        <v>0.59199999999999997</v>
      </c>
      <c r="D218" t="str">
        <f t="shared" si="24"/>
        <v>N/A</v>
      </c>
      <c r="E218" t="str">
        <f t="shared" si="25"/>
        <v>N/A</v>
      </c>
      <c r="F218" t="str">
        <f t="shared" si="26"/>
        <v>N/A</v>
      </c>
      <c r="G218" t="str">
        <f t="shared" si="27"/>
        <v>N/A</v>
      </c>
      <c r="H218" s="111"/>
      <c r="N218" s="111" t="s">
        <v>141</v>
      </c>
      <c r="O218" s="111">
        <v>0.28000000000000003</v>
      </c>
      <c r="P218" s="111" t="s">
        <v>71</v>
      </c>
      <c r="Q218" s="111" t="s">
        <v>71</v>
      </c>
      <c r="R218" s="111" t="s">
        <v>71</v>
      </c>
      <c r="S218" s="111" t="s">
        <v>71</v>
      </c>
      <c r="T218" s="111" t="s">
        <v>71</v>
      </c>
      <c r="U218" s="111" t="s">
        <v>585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142</v>
      </c>
      <c r="O219" s="111">
        <v>0.59099999999999997</v>
      </c>
      <c r="P219" s="111" t="s">
        <v>71</v>
      </c>
      <c r="Q219" s="111" t="s">
        <v>71</v>
      </c>
      <c r="R219" s="111" t="s">
        <v>71</v>
      </c>
      <c r="S219" s="111" t="s">
        <v>71</v>
      </c>
      <c r="T219" s="111" t="s">
        <v>71</v>
      </c>
      <c r="U219" s="111" t="s">
        <v>586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306</v>
      </c>
      <c r="O220" s="111">
        <v>0.78300000000000003</v>
      </c>
      <c r="P220" s="111">
        <v>0.78300000000000003</v>
      </c>
      <c r="Q220" s="111">
        <v>12</v>
      </c>
      <c r="R220" s="111">
        <v>8</v>
      </c>
      <c r="S220" s="111">
        <v>1</v>
      </c>
      <c r="T220" s="111">
        <v>0.78300000000000003</v>
      </c>
      <c r="U220" s="111" t="s">
        <v>587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143</v>
      </c>
      <c r="O221" s="111">
        <v>19.3</v>
      </c>
      <c r="P221" s="111">
        <v>18.100000000000001</v>
      </c>
      <c r="Q221" s="111">
        <v>50</v>
      </c>
      <c r="R221" s="111" t="s">
        <v>71</v>
      </c>
      <c r="S221" s="111">
        <v>17.3</v>
      </c>
      <c r="T221" s="111" t="s">
        <v>71</v>
      </c>
      <c r="U221" s="111" t="s">
        <v>588</v>
      </c>
      <c r="V221" s="111" t="s">
        <v>412</v>
      </c>
    </row>
    <row r="222" spans="1:22" x14ac:dyDescent="0.2">
      <c r="A222" s="111" t="s">
        <v>158</v>
      </c>
      <c r="B222">
        <f t="shared" si="22"/>
        <v>25.18</v>
      </c>
      <c r="C222">
        <f t="shared" si="23"/>
        <v>27.42</v>
      </c>
      <c r="D222" t="str">
        <f t="shared" si="24"/>
        <v>N/A</v>
      </c>
      <c r="E222">
        <f t="shared" si="25"/>
        <v>0</v>
      </c>
      <c r="F222" t="str">
        <f t="shared" si="26"/>
        <v>N/A</v>
      </c>
      <c r="G222">
        <f t="shared" si="27"/>
        <v>25.18</v>
      </c>
      <c r="H222" s="111"/>
      <c r="N222" s="111" t="s">
        <v>144</v>
      </c>
      <c r="O222" s="111">
        <v>2.1800000000000002</v>
      </c>
      <c r="P222" s="111" t="s">
        <v>71</v>
      </c>
      <c r="Q222" s="111" t="s">
        <v>71</v>
      </c>
      <c r="R222" s="111" t="s">
        <v>71</v>
      </c>
      <c r="S222" s="111" t="s">
        <v>71</v>
      </c>
      <c r="T222" s="111" t="s">
        <v>71</v>
      </c>
      <c r="U222" s="111" t="s">
        <v>589</v>
      </c>
      <c r="V222" s="111" t="s">
        <v>412</v>
      </c>
    </row>
    <row r="223" spans="1:22" x14ac:dyDescent="0.2">
      <c r="A223" s="111" t="s">
        <v>159</v>
      </c>
      <c r="B223">
        <f t="shared" si="22"/>
        <v>4.72</v>
      </c>
      <c r="C223">
        <f t="shared" si="23"/>
        <v>4.3600000000000003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145</v>
      </c>
      <c r="O223" s="111">
        <v>0.13500000000000001</v>
      </c>
      <c r="P223" s="111">
        <v>0</v>
      </c>
      <c r="Q223" s="111">
        <v>26</v>
      </c>
      <c r="R223" s="111">
        <v>44</v>
      </c>
      <c r="S223" s="111">
        <v>0.13500000000000001</v>
      </c>
      <c r="T223" s="111">
        <v>0</v>
      </c>
      <c r="U223" s="111" t="s">
        <v>590</v>
      </c>
      <c r="V223" s="111" t="s">
        <v>412</v>
      </c>
    </row>
    <row r="224" spans="1:22" x14ac:dyDescent="0.2">
      <c r="A224" s="111" t="s">
        <v>160</v>
      </c>
      <c r="B224">
        <f t="shared" si="22"/>
        <v>2.8</v>
      </c>
      <c r="C224">
        <f t="shared" si="23"/>
        <v>2.67</v>
      </c>
      <c r="D224">
        <f t="shared" si="24"/>
        <v>32</v>
      </c>
      <c r="E224" t="str">
        <f t="shared" si="25"/>
        <v>N/A</v>
      </c>
      <c r="F224">
        <f t="shared" si="26"/>
        <v>2.68</v>
      </c>
      <c r="G224" t="str">
        <f t="shared" si="27"/>
        <v>N/A</v>
      </c>
      <c r="H224" s="111"/>
      <c r="N224" s="111" t="s">
        <v>146</v>
      </c>
      <c r="O224" s="111">
        <v>2.1</v>
      </c>
      <c r="P224" s="111">
        <v>2.42</v>
      </c>
      <c r="Q224" s="111" t="s">
        <v>71</v>
      </c>
      <c r="R224" s="111">
        <v>19</v>
      </c>
      <c r="S224" s="111" t="s">
        <v>71</v>
      </c>
      <c r="T224" s="111">
        <v>2.2200000000000002</v>
      </c>
      <c r="U224" s="111" t="s">
        <v>591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147</v>
      </c>
      <c r="O225" s="111">
        <v>4.5</v>
      </c>
      <c r="P225" s="111">
        <v>0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592</v>
      </c>
      <c r="V225" s="111" t="s">
        <v>412</v>
      </c>
    </row>
    <row r="226" spans="1:22" x14ac:dyDescent="0.2">
      <c r="A226" s="111" t="s">
        <v>162</v>
      </c>
      <c r="B226">
        <f t="shared" si="22"/>
        <v>0.74</v>
      </c>
      <c r="C226">
        <f t="shared" si="23"/>
        <v>0.69499999999999995</v>
      </c>
      <c r="D226">
        <f t="shared" si="24"/>
        <v>21</v>
      </c>
      <c r="E226">
        <f t="shared" si="25"/>
        <v>29</v>
      </c>
      <c r="F226">
        <f t="shared" si="26"/>
        <v>0.68</v>
      </c>
      <c r="G226">
        <f t="shared" si="27"/>
        <v>0.62</v>
      </c>
      <c r="H226" s="111"/>
      <c r="N226" s="111" t="s">
        <v>148</v>
      </c>
      <c r="O226" s="111">
        <v>0.80600000000000005</v>
      </c>
      <c r="P226" s="111">
        <v>0.86499999999999999</v>
      </c>
      <c r="Q226" s="111">
        <v>36</v>
      </c>
      <c r="R226" s="111">
        <v>19</v>
      </c>
      <c r="S226" s="111">
        <v>0.82299999999999995</v>
      </c>
      <c r="T226" s="111">
        <v>0.77900000000000003</v>
      </c>
      <c r="U226" s="111" t="s">
        <v>593</v>
      </c>
      <c r="V226" s="111" t="s">
        <v>412</v>
      </c>
    </row>
    <row r="227" spans="1:22" x14ac:dyDescent="0.2">
      <c r="A227" s="111" t="s">
        <v>163</v>
      </c>
      <c r="B227">
        <f t="shared" si="22"/>
        <v>30.48</v>
      </c>
      <c r="C227">
        <f t="shared" si="23"/>
        <v>31.1</v>
      </c>
      <c r="D227">
        <f t="shared" si="24"/>
        <v>17</v>
      </c>
      <c r="E227">
        <f t="shared" si="25"/>
        <v>8</v>
      </c>
      <c r="F227">
        <f t="shared" si="26"/>
        <v>31</v>
      </c>
      <c r="G227">
        <f t="shared" si="27"/>
        <v>31.1</v>
      </c>
      <c r="H227" s="111"/>
      <c r="N227" s="111" t="s">
        <v>307</v>
      </c>
      <c r="O227" s="111">
        <v>0.04</v>
      </c>
      <c r="P227" s="111" t="s">
        <v>71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594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149</v>
      </c>
      <c r="O228" s="111">
        <v>7.39</v>
      </c>
      <c r="P228" s="111">
        <v>6.64</v>
      </c>
      <c r="Q228" s="111">
        <v>16</v>
      </c>
      <c r="R228" s="111">
        <v>19</v>
      </c>
      <c r="S228" s="111">
        <v>6.71</v>
      </c>
      <c r="T228" s="111">
        <v>6.35</v>
      </c>
      <c r="U228" s="111" t="s">
        <v>595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308</v>
      </c>
      <c r="O229" s="111">
        <v>39.799999999999997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596</v>
      </c>
      <c r="V229" s="111" t="s">
        <v>412</v>
      </c>
    </row>
    <row r="230" spans="1:22" x14ac:dyDescent="0.2">
      <c r="A230" s="111" t="s">
        <v>387</v>
      </c>
      <c r="B230">
        <f t="shared" si="22"/>
        <v>2.91</v>
      </c>
      <c r="C230">
        <f t="shared" si="23"/>
        <v>3</v>
      </c>
      <c r="D230">
        <f t="shared" si="24"/>
        <v>49</v>
      </c>
      <c r="E230">
        <f t="shared" si="25"/>
        <v>20</v>
      </c>
      <c r="F230">
        <f t="shared" si="26"/>
        <v>2.68</v>
      </c>
      <c r="G230">
        <f t="shared" si="27"/>
        <v>2.92</v>
      </c>
      <c r="H230" s="111"/>
      <c r="N230" s="111" t="s">
        <v>309</v>
      </c>
      <c r="O230" s="111">
        <v>1.45</v>
      </c>
      <c r="P230" s="111">
        <v>1.62</v>
      </c>
      <c r="Q230" s="111" t="s">
        <v>71</v>
      </c>
      <c r="R230" s="111">
        <v>0</v>
      </c>
      <c r="S230" s="111" t="s">
        <v>71</v>
      </c>
      <c r="T230" s="111">
        <v>1.45</v>
      </c>
      <c r="U230" s="111" t="s">
        <v>597</v>
      </c>
      <c r="V230" s="111" t="s">
        <v>412</v>
      </c>
    </row>
    <row r="231" spans="1:22" x14ac:dyDescent="0.2">
      <c r="A231" s="111" t="s">
        <v>326</v>
      </c>
      <c r="B231">
        <f t="shared" si="22"/>
        <v>0.51</v>
      </c>
      <c r="C231" t="str">
        <f t="shared" si="23"/>
        <v>N/A</v>
      </c>
      <c r="D231" t="str">
        <f t="shared" si="24"/>
        <v>N/A</v>
      </c>
      <c r="E231" t="str">
        <f t="shared" si="25"/>
        <v>N/A</v>
      </c>
      <c r="F231" t="str">
        <f t="shared" si="26"/>
        <v>N/A</v>
      </c>
      <c r="G231" t="str">
        <f t="shared" si="27"/>
        <v>N/A</v>
      </c>
      <c r="H231" s="111"/>
      <c r="N231" s="111" t="s">
        <v>150</v>
      </c>
      <c r="O231" s="111">
        <v>0.35</v>
      </c>
      <c r="P231" s="111">
        <v>0.31</v>
      </c>
      <c r="Q231" s="111">
        <v>22</v>
      </c>
      <c r="R231" s="111" t="s">
        <v>71</v>
      </c>
      <c r="S231" s="111">
        <v>0.27</v>
      </c>
      <c r="T231" s="111" t="s">
        <v>71</v>
      </c>
      <c r="U231" s="111" t="s">
        <v>598</v>
      </c>
      <c r="V231" s="111" t="s">
        <v>412</v>
      </c>
    </row>
    <row r="232" spans="1:22" x14ac:dyDescent="0.2">
      <c r="A232" s="111" t="s">
        <v>164</v>
      </c>
      <c r="B232">
        <f t="shared" si="22"/>
        <v>52.7</v>
      </c>
      <c r="C232">
        <f t="shared" si="23"/>
        <v>45.18</v>
      </c>
      <c r="D232">
        <f t="shared" si="24"/>
        <v>45</v>
      </c>
      <c r="E232" t="str">
        <f t="shared" si="25"/>
        <v>N/A</v>
      </c>
      <c r="F232">
        <f t="shared" si="26"/>
        <v>46.68</v>
      </c>
      <c r="G232" t="str">
        <f t="shared" si="27"/>
        <v>N/A</v>
      </c>
      <c r="H232" s="111"/>
      <c r="N232" s="111" t="s">
        <v>310</v>
      </c>
      <c r="O232" s="111">
        <v>0.28000000000000003</v>
      </c>
      <c r="P232" s="111">
        <v>0.28000000000000003</v>
      </c>
      <c r="Q232" s="111" t="s">
        <v>71</v>
      </c>
      <c r="R232" s="111" t="s">
        <v>71</v>
      </c>
      <c r="S232" s="111" t="s">
        <v>71</v>
      </c>
      <c r="T232" s="111" t="s">
        <v>71</v>
      </c>
      <c r="U232" s="111" t="s">
        <v>599</v>
      </c>
      <c r="V232" s="111" t="s">
        <v>412</v>
      </c>
    </row>
    <row r="233" spans="1:22" x14ac:dyDescent="0.2">
      <c r="A233" s="111" t="s">
        <v>327</v>
      </c>
      <c r="B233">
        <f t="shared" si="22"/>
        <v>3.48</v>
      </c>
      <c r="C233">
        <f t="shared" si="23"/>
        <v>3.38</v>
      </c>
      <c r="D233">
        <f t="shared" si="24"/>
        <v>21</v>
      </c>
      <c r="E233" t="str">
        <f t="shared" si="25"/>
        <v>N/A</v>
      </c>
      <c r="F233">
        <f t="shared" si="26"/>
        <v>3.1</v>
      </c>
      <c r="G233" t="str">
        <f t="shared" si="27"/>
        <v>N/A</v>
      </c>
      <c r="H233" s="111"/>
      <c r="N233" s="111" t="s">
        <v>311</v>
      </c>
      <c r="O233" s="111">
        <v>0.125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600</v>
      </c>
      <c r="V233" s="111" t="s">
        <v>412</v>
      </c>
    </row>
    <row r="234" spans="1:22" x14ac:dyDescent="0.2">
      <c r="A234" s="111" t="s">
        <v>328</v>
      </c>
      <c r="B234">
        <f t="shared" si="22"/>
        <v>1.23</v>
      </c>
      <c r="C234">
        <f t="shared" si="23"/>
        <v>1.46</v>
      </c>
      <c r="D234">
        <f t="shared" si="24"/>
        <v>40</v>
      </c>
      <c r="E234">
        <f t="shared" si="25"/>
        <v>1</v>
      </c>
      <c r="F234">
        <f t="shared" si="26"/>
        <v>0.72599999999999998</v>
      </c>
      <c r="G234">
        <f t="shared" si="27"/>
        <v>1.2350000000000001</v>
      </c>
      <c r="H234" s="111"/>
      <c r="N234" s="111" t="s">
        <v>312</v>
      </c>
      <c r="O234" s="111">
        <v>1.97</v>
      </c>
      <c r="P234" s="111">
        <v>1.87</v>
      </c>
      <c r="Q234" s="111">
        <v>14</v>
      </c>
      <c r="R234" s="111">
        <v>25</v>
      </c>
      <c r="S234" s="111">
        <v>1.77</v>
      </c>
      <c r="T234" s="111">
        <v>1.65</v>
      </c>
      <c r="U234" s="111" t="s">
        <v>601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313</v>
      </c>
      <c r="O235" s="111">
        <v>4.32</v>
      </c>
      <c r="P235" s="111">
        <v>3.75</v>
      </c>
      <c r="Q235" s="111" t="s">
        <v>71</v>
      </c>
      <c r="R235" s="111" t="s">
        <v>71</v>
      </c>
      <c r="S235" s="111" t="s">
        <v>71</v>
      </c>
      <c r="T235" s="111" t="s">
        <v>71</v>
      </c>
      <c r="U235" s="111" t="s">
        <v>602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314</v>
      </c>
      <c r="O236" s="111">
        <v>2.7</v>
      </c>
      <c r="P236" s="111">
        <v>2.48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603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315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604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316</v>
      </c>
      <c r="O238" s="111">
        <v>0.29799999999999999</v>
      </c>
      <c r="P238" s="111" t="s">
        <v>71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605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317</v>
      </c>
      <c r="O239" s="111">
        <v>1.38</v>
      </c>
      <c r="P239" s="111">
        <v>1.34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606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807</v>
      </c>
      <c r="O240" s="111">
        <v>1.57</v>
      </c>
      <c r="P240" s="111">
        <v>1.48</v>
      </c>
      <c r="Q240" s="111">
        <v>12</v>
      </c>
      <c r="R240" s="111">
        <v>33</v>
      </c>
      <c r="S240" s="111">
        <v>1.6</v>
      </c>
      <c r="T240" s="111">
        <v>1.34</v>
      </c>
      <c r="U240" s="111" t="s">
        <v>775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318</v>
      </c>
      <c r="O241" s="111">
        <v>1.03</v>
      </c>
      <c r="P241" s="111">
        <v>0.97</v>
      </c>
      <c r="Q241" s="111">
        <v>12</v>
      </c>
      <c r="R241" s="111">
        <v>22</v>
      </c>
      <c r="S241" s="111">
        <v>0.77500000000000002</v>
      </c>
      <c r="T241" s="111">
        <v>0.69</v>
      </c>
      <c r="U241" s="111" t="s">
        <v>607</v>
      </c>
      <c r="V241" s="111" t="s">
        <v>412</v>
      </c>
    </row>
    <row r="242" spans="1:22" x14ac:dyDescent="0.2">
      <c r="A242" s="111" t="s">
        <v>335</v>
      </c>
      <c r="B242">
        <f t="shared" si="22"/>
        <v>0.71</v>
      </c>
      <c r="C242">
        <f t="shared" si="23"/>
        <v>0.65500000000000003</v>
      </c>
      <c r="D242">
        <f t="shared" si="24"/>
        <v>44</v>
      </c>
      <c r="E242" t="str">
        <f t="shared" si="25"/>
        <v>N/A</v>
      </c>
      <c r="F242">
        <f t="shared" si="26"/>
        <v>0.43</v>
      </c>
      <c r="G242" t="str">
        <f t="shared" si="27"/>
        <v>N/A</v>
      </c>
      <c r="H242" s="111"/>
      <c r="N242" s="111" t="s">
        <v>319</v>
      </c>
      <c r="O242" s="111">
        <v>0</v>
      </c>
      <c r="P242" s="111" t="s">
        <v>71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608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151</v>
      </c>
      <c r="O243" s="111">
        <v>6.1</v>
      </c>
      <c r="P243" s="111">
        <v>5.85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152</v>
      </c>
      <c r="O244" s="111">
        <v>2.62</v>
      </c>
      <c r="P244" s="111">
        <v>2.34</v>
      </c>
      <c r="Q244" s="111" t="s">
        <v>71</v>
      </c>
      <c r="R244" s="111" t="s">
        <v>71</v>
      </c>
      <c r="S244" s="111" t="s">
        <v>71</v>
      </c>
      <c r="T244" s="111" t="s">
        <v>71</v>
      </c>
      <c r="U244" s="111" t="s">
        <v>609</v>
      </c>
      <c r="V244" s="111" t="s">
        <v>412</v>
      </c>
    </row>
    <row r="245" spans="1:22" x14ac:dyDescent="0.2">
      <c r="A245" s="111" t="s">
        <v>166</v>
      </c>
      <c r="B245">
        <f t="shared" si="22"/>
        <v>45</v>
      </c>
      <c r="C245">
        <f t="shared" si="23"/>
        <v>47.3</v>
      </c>
      <c r="D245">
        <f t="shared" si="24"/>
        <v>21</v>
      </c>
      <c r="E245">
        <f t="shared" si="25"/>
        <v>11</v>
      </c>
      <c r="F245">
        <f t="shared" si="26"/>
        <v>48.25</v>
      </c>
      <c r="G245">
        <f t="shared" si="27"/>
        <v>46.05</v>
      </c>
      <c r="H245" s="111"/>
      <c r="N245" s="111" t="s">
        <v>153</v>
      </c>
      <c r="O245" s="111">
        <v>37</v>
      </c>
      <c r="P245" s="111">
        <v>34.799999999999997</v>
      </c>
      <c r="Q245" s="111">
        <v>13</v>
      </c>
      <c r="R245" s="111">
        <v>32</v>
      </c>
      <c r="S245" s="111">
        <v>36</v>
      </c>
      <c r="T245" s="111">
        <v>36.4</v>
      </c>
      <c r="U245" s="111" t="s">
        <v>610</v>
      </c>
      <c r="V245" s="111" t="s">
        <v>412</v>
      </c>
    </row>
    <row r="246" spans="1:22" x14ac:dyDescent="0.2">
      <c r="A246" s="111" t="s">
        <v>167</v>
      </c>
      <c r="B246">
        <f t="shared" si="22"/>
        <v>38</v>
      </c>
      <c r="C246">
        <f t="shared" si="23"/>
        <v>35.799999999999997</v>
      </c>
      <c r="D246" t="str">
        <f t="shared" si="24"/>
        <v>N/A</v>
      </c>
      <c r="E246" t="str">
        <f t="shared" si="25"/>
        <v>N/A</v>
      </c>
      <c r="F246" t="str">
        <f t="shared" si="26"/>
        <v>N/A</v>
      </c>
      <c r="G246" t="str">
        <f t="shared" si="27"/>
        <v>N/A</v>
      </c>
      <c r="H246" s="111"/>
      <c r="N246" s="111" t="s">
        <v>154</v>
      </c>
      <c r="O246" s="111">
        <v>7.58</v>
      </c>
      <c r="P246" s="111">
        <v>0</v>
      </c>
      <c r="Q246" s="111">
        <v>26</v>
      </c>
      <c r="R246" s="111" t="s">
        <v>71</v>
      </c>
      <c r="S246" s="111">
        <v>7.66</v>
      </c>
      <c r="T246" s="111" t="s">
        <v>71</v>
      </c>
      <c r="U246" s="111" t="s">
        <v>611</v>
      </c>
      <c r="V246" s="111" t="s">
        <v>412</v>
      </c>
    </row>
    <row r="247" spans="1:22" x14ac:dyDescent="0.2">
      <c r="A247" s="111" t="s">
        <v>168</v>
      </c>
      <c r="B247">
        <f t="shared" si="22"/>
        <v>2.69</v>
      </c>
      <c r="C247">
        <f t="shared" si="23"/>
        <v>2.62</v>
      </c>
      <c r="D247">
        <f t="shared" si="24"/>
        <v>6</v>
      </c>
      <c r="E247">
        <f t="shared" si="25"/>
        <v>19</v>
      </c>
      <c r="F247">
        <f t="shared" si="26"/>
        <v>2.74</v>
      </c>
      <c r="G247">
        <f t="shared" si="27"/>
        <v>2.52</v>
      </c>
      <c r="H247" s="111"/>
      <c r="N247" s="111" t="s">
        <v>155</v>
      </c>
      <c r="O247" s="111">
        <v>0.1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612</v>
      </c>
      <c r="V247" s="111" t="s">
        <v>412</v>
      </c>
    </row>
    <row r="248" spans="1:22" x14ac:dyDescent="0.2">
      <c r="A248" s="111" t="s">
        <v>169</v>
      </c>
      <c r="B248">
        <f t="shared" si="22"/>
        <v>19.170000000000002</v>
      </c>
      <c r="C248">
        <f t="shared" si="23"/>
        <v>20.079999999999998</v>
      </c>
      <c r="D248">
        <f t="shared" si="24"/>
        <v>17</v>
      </c>
      <c r="E248">
        <f t="shared" si="25"/>
        <v>4</v>
      </c>
      <c r="F248">
        <f t="shared" si="26"/>
        <v>19.989999999999998</v>
      </c>
      <c r="G248">
        <f t="shared" si="27"/>
        <v>19.3</v>
      </c>
      <c r="H248" s="111"/>
      <c r="N248" s="111" t="s">
        <v>320</v>
      </c>
      <c r="O248" s="111">
        <v>9.6000000000000002E-2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613</v>
      </c>
      <c r="V248" s="111" t="s">
        <v>412</v>
      </c>
    </row>
    <row r="249" spans="1:22" x14ac:dyDescent="0.2">
      <c r="A249" s="111" t="s">
        <v>338</v>
      </c>
      <c r="B249">
        <f t="shared" si="22"/>
        <v>2.64</v>
      </c>
      <c r="C249">
        <f t="shared" si="23"/>
        <v>3</v>
      </c>
      <c r="D249">
        <f t="shared" si="24"/>
        <v>32</v>
      </c>
      <c r="E249">
        <f t="shared" si="25"/>
        <v>1</v>
      </c>
      <c r="F249">
        <f t="shared" si="26"/>
        <v>2.98</v>
      </c>
      <c r="G249">
        <f t="shared" si="27"/>
        <v>2.64</v>
      </c>
      <c r="H249" s="111"/>
      <c r="N249" s="111" t="s">
        <v>156</v>
      </c>
      <c r="O249" s="111">
        <v>3.23</v>
      </c>
      <c r="P249" s="111">
        <v>3.39</v>
      </c>
      <c r="Q249" s="111" t="s">
        <v>71</v>
      </c>
      <c r="R249" s="111">
        <v>0</v>
      </c>
      <c r="S249" s="111" t="s">
        <v>71</v>
      </c>
      <c r="T249" s="111">
        <v>3.23</v>
      </c>
      <c r="U249" s="111" t="s">
        <v>614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321</v>
      </c>
      <c r="O250" s="111">
        <v>0.63600000000000001</v>
      </c>
      <c r="P250" s="111">
        <v>0.59199999999999997</v>
      </c>
      <c r="Q250" s="111" t="s">
        <v>71</v>
      </c>
      <c r="R250" s="111" t="s">
        <v>71</v>
      </c>
      <c r="S250" s="111" t="s">
        <v>71</v>
      </c>
      <c r="T250" s="111" t="s">
        <v>71</v>
      </c>
      <c r="U250" s="111" t="s">
        <v>615</v>
      </c>
      <c r="V250" s="111" t="s">
        <v>412</v>
      </c>
    </row>
    <row r="251" spans="1:22" x14ac:dyDescent="0.2">
      <c r="A251" s="111" t="s">
        <v>170</v>
      </c>
      <c r="B251">
        <f t="shared" si="22"/>
        <v>15.9</v>
      </c>
      <c r="C251">
        <f t="shared" si="23"/>
        <v>16.38</v>
      </c>
      <c r="D251" t="str">
        <f t="shared" si="24"/>
        <v>N/A</v>
      </c>
      <c r="E251" t="str">
        <f t="shared" si="25"/>
        <v>N/A</v>
      </c>
      <c r="F251" t="str">
        <f t="shared" si="26"/>
        <v>N/A</v>
      </c>
      <c r="G251" t="str">
        <f t="shared" si="27"/>
        <v>N/A</v>
      </c>
      <c r="H251" s="111"/>
      <c r="N251" s="111" t="s">
        <v>322</v>
      </c>
      <c r="O251" s="111">
        <v>2.4</v>
      </c>
      <c r="P251" s="111">
        <v>2.4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616</v>
      </c>
      <c r="V251" s="111" t="s">
        <v>412</v>
      </c>
    </row>
    <row r="252" spans="1:22" x14ac:dyDescent="0.2">
      <c r="A252" s="111" t="s">
        <v>171</v>
      </c>
      <c r="B252">
        <f t="shared" si="22"/>
        <v>11.4</v>
      </c>
      <c r="C252">
        <f t="shared" si="23"/>
        <v>10.5</v>
      </c>
      <c r="D252">
        <f t="shared" si="24"/>
        <v>45</v>
      </c>
      <c r="E252" t="str">
        <f t="shared" si="25"/>
        <v>N/A</v>
      </c>
      <c r="F252">
        <f t="shared" si="26"/>
        <v>10.96</v>
      </c>
      <c r="G252" t="str">
        <f t="shared" si="27"/>
        <v>N/A</v>
      </c>
      <c r="H252" s="111"/>
      <c r="N252" s="111" t="s">
        <v>323</v>
      </c>
      <c r="O252" s="111">
        <v>0.64</v>
      </c>
      <c r="P252" s="111" t="s">
        <v>71</v>
      </c>
      <c r="Q252" s="111" t="s">
        <v>71</v>
      </c>
      <c r="R252" s="111" t="s">
        <v>71</v>
      </c>
      <c r="S252" s="111" t="s">
        <v>71</v>
      </c>
      <c r="T252" s="111" t="s">
        <v>71</v>
      </c>
      <c r="U252" s="111" t="s">
        <v>617</v>
      </c>
      <c r="V252" s="111" t="s">
        <v>412</v>
      </c>
    </row>
    <row r="253" spans="1:22" x14ac:dyDescent="0.2">
      <c r="A253" s="111" t="s">
        <v>340</v>
      </c>
      <c r="B253">
        <f t="shared" si="22"/>
        <v>1.105</v>
      </c>
      <c r="C253">
        <f t="shared" si="23"/>
        <v>1.25</v>
      </c>
      <c r="D253">
        <f t="shared" si="24"/>
        <v>14</v>
      </c>
      <c r="E253">
        <f t="shared" si="25"/>
        <v>0</v>
      </c>
      <c r="F253">
        <f t="shared" si="26"/>
        <v>1.1399999999999999</v>
      </c>
      <c r="G253">
        <f t="shared" si="27"/>
        <v>1.105</v>
      </c>
      <c r="H253" s="111"/>
      <c r="N253" s="111" t="s">
        <v>157</v>
      </c>
      <c r="O253" s="111">
        <v>0.56999999999999995</v>
      </c>
      <c r="P253" s="111" t="s">
        <v>71</v>
      </c>
      <c r="Q253" s="111" t="s">
        <v>71</v>
      </c>
      <c r="R253" s="111" t="s">
        <v>71</v>
      </c>
      <c r="S253" s="111" t="s">
        <v>71</v>
      </c>
      <c r="T253" s="111" t="s">
        <v>71</v>
      </c>
      <c r="U253" s="111" t="s">
        <v>618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158</v>
      </c>
      <c r="O254" s="111">
        <v>25.18</v>
      </c>
      <c r="P254" s="111">
        <v>27.42</v>
      </c>
      <c r="Q254" s="111" t="s">
        <v>71</v>
      </c>
      <c r="R254" s="111">
        <v>0</v>
      </c>
      <c r="S254" s="111" t="s">
        <v>71</v>
      </c>
      <c r="T254" s="111">
        <v>25.18</v>
      </c>
      <c r="U254" s="111" t="s">
        <v>619</v>
      </c>
      <c r="V254" s="111" t="s">
        <v>412</v>
      </c>
    </row>
    <row r="255" spans="1:22" x14ac:dyDescent="0.2">
      <c r="A255" s="111" t="s">
        <v>342</v>
      </c>
      <c r="B255">
        <f t="shared" si="22"/>
        <v>3.09</v>
      </c>
      <c r="C255">
        <f t="shared" si="23"/>
        <v>3.05</v>
      </c>
      <c r="D255">
        <f t="shared" si="24"/>
        <v>36</v>
      </c>
      <c r="E255">
        <f t="shared" si="25"/>
        <v>50</v>
      </c>
      <c r="F255">
        <f t="shared" si="26"/>
        <v>3.03</v>
      </c>
      <c r="G255">
        <f t="shared" si="27"/>
        <v>2.79</v>
      </c>
      <c r="H255" s="111"/>
      <c r="N255" s="111" t="s">
        <v>159</v>
      </c>
      <c r="O255" s="111">
        <v>4.72</v>
      </c>
      <c r="P255" s="111">
        <v>4.3600000000000003</v>
      </c>
      <c r="Q255" s="111" t="s">
        <v>71</v>
      </c>
      <c r="R255" s="111" t="s">
        <v>71</v>
      </c>
      <c r="S255" s="111" t="s">
        <v>71</v>
      </c>
      <c r="T255" s="111" t="s">
        <v>71</v>
      </c>
      <c r="U255" s="111" t="s">
        <v>620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160</v>
      </c>
      <c r="O256" s="111">
        <v>2.8</v>
      </c>
      <c r="P256" s="111">
        <v>2.67</v>
      </c>
      <c r="Q256" s="111">
        <v>32</v>
      </c>
      <c r="R256" s="111" t="s">
        <v>71</v>
      </c>
      <c r="S256" s="111">
        <v>2.68</v>
      </c>
      <c r="T256" s="111" t="s">
        <v>71</v>
      </c>
      <c r="U256" s="111" t="s">
        <v>621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161</v>
      </c>
      <c r="O257" s="111">
        <v>0</v>
      </c>
      <c r="P257" s="111">
        <v>0.97199999999999998</v>
      </c>
      <c r="Q257" s="111">
        <v>52</v>
      </c>
      <c r="R257" s="111">
        <v>37</v>
      </c>
      <c r="S257" s="111">
        <v>0.80400000000000005</v>
      </c>
      <c r="T257" s="111">
        <v>0</v>
      </c>
      <c r="U257" s="111" t="s">
        <v>622</v>
      </c>
      <c r="V257" s="111" t="s">
        <v>412</v>
      </c>
    </row>
    <row r="258" spans="1:22" x14ac:dyDescent="0.2">
      <c r="A258" s="111" t="s">
        <v>173</v>
      </c>
      <c r="B258">
        <f t="shared" si="22"/>
        <v>6.61</v>
      </c>
      <c r="C258">
        <f t="shared" si="23"/>
        <v>6.4379999999999997</v>
      </c>
      <c r="D258">
        <f t="shared" si="24"/>
        <v>17</v>
      </c>
      <c r="E258">
        <f t="shared" si="25"/>
        <v>19</v>
      </c>
      <c r="F258">
        <f t="shared" si="26"/>
        <v>6.93</v>
      </c>
      <c r="G258">
        <f t="shared" si="27"/>
        <v>6.52</v>
      </c>
      <c r="H258" s="111"/>
      <c r="N258" s="111" t="s">
        <v>162</v>
      </c>
      <c r="O258" s="111">
        <v>0.74</v>
      </c>
      <c r="P258" s="111">
        <v>0.69499999999999995</v>
      </c>
      <c r="Q258" s="111">
        <v>21</v>
      </c>
      <c r="R258" s="111">
        <v>29</v>
      </c>
      <c r="S258" s="111">
        <v>0.68</v>
      </c>
      <c r="T258" s="111">
        <v>0.62</v>
      </c>
      <c r="U258" s="111" t="s">
        <v>623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163</v>
      </c>
      <c r="O259" s="111">
        <v>30.48</v>
      </c>
      <c r="P259" s="111">
        <v>31.1</v>
      </c>
      <c r="Q259" s="111">
        <v>17</v>
      </c>
      <c r="R259" s="111">
        <v>8</v>
      </c>
      <c r="S259" s="111">
        <v>31</v>
      </c>
      <c r="T259" s="111">
        <v>31.1</v>
      </c>
      <c r="U259" s="111" t="s">
        <v>624</v>
      </c>
      <c r="V259" s="111" t="s">
        <v>412</v>
      </c>
    </row>
    <row r="260" spans="1:22" x14ac:dyDescent="0.2">
      <c r="A260" s="111" t="s">
        <v>345</v>
      </c>
      <c r="B260">
        <f t="shared" si="22"/>
        <v>6.24</v>
      </c>
      <c r="C260">
        <f t="shared" si="23"/>
        <v>6.2</v>
      </c>
      <c r="D260">
        <f t="shared" si="24"/>
        <v>44</v>
      </c>
      <c r="E260" t="str">
        <f t="shared" si="25"/>
        <v>N/A</v>
      </c>
      <c r="F260">
        <f t="shared" si="26"/>
        <v>6.16</v>
      </c>
      <c r="G260" t="str">
        <f t="shared" si="27"/>
        <v>N/A</v>
      </c>
      <c r="H260" s="111"/>
      <c r="N260" s="111" t="s">
        <v>769</v>
      </c>
      <c r="O260" s="111">
        <v>4.08</v>
      </c>
      <c r="P260" s="111" t="s">
        <v>71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770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324</v>
      </c>
      <c r="O261" s="111">
        <v>0.05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625</v>
      </c>
      <c r="V261" s="111" t="s">
        <v>412</v>
      </c>
    </row>
    <row r="262" spans="1:22" x14ac:dyDescent="0.2">
      <c r="A262" s="111" t="s">
        <v>347</v>
      </c>
      <c r="B262">
        <f t="shared" si="28"/>
        <v>9.08</v>
      </c>
      <c r="C262">
        <f t="shared" si="29"/>
        <v>8.8000000000000007</v>
      </c>
      <c r="D262">
        <f t="shared" si="30"/>
        <v>7</v>
      </c>
      <c r="E262">
        <f t="shared" si="31"/>
        <v>24</v>
      </c>
      <c r="F262">
        <f t="shared" si="32"/>
        <v>9.2200000000000006</v>
      </c>
      <c r="G262">
        <f t="shared" si="33"/>
        <v>8.98</v>
      </c>
      <c r="H262" s="111"/>
      <c r="N262" s="111" t="s">
        <v>325</v>
      </c>
      <c r="O262" s="111">
        <v>7.0000000000000007E-2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626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387</v>
      </c>
      <c r="O263" s="111">
        <v>2.91</v>
      </c>
      <c r="P263" s="111">
        <v>3</v>
      </c>
      <c r="Q263" s="111">
        <v>49</v>
      </c>
      <c r="R263" s="111">
        <v>20</v>
      </c>
      <c r="S263" s="111">
        <v>2.68</v>
      </c>
      <c r="T263" s="111">
        <v>2.92</v>
      </c>
      <c r="U263" s="111" t="s">
        <v>403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326</v>
      </c>
      <c r="O264" s="111">
        <v>0.51</v>
      </c>
      <c r="P264" s="111" t="s">
        <v>71</v>
      </c>
      <c r="Q264" s="111" t="s">
        <v>71</v>
      </c>
      <c r="R264" s="111" t="s">
        <v>71</v>
      </c>
      <c r="S264" s="111" t="s">
        <v>71</v>
      </c>
      <c r="T264" s="111" t="s">
        <v>71</v>
      </c>
      <c r="U264" s="111" t="s">
        <v>627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808</v>
      </c>
      <c r="O265" s="111">
        <v>8915.2304999999997</v>
      </c>
      <c r="P265" s="111" t="s">
        <v>71</v>
      </c>
      <c r="Q265" s="111" t="s">
        <v>71</v>
      </c>
      <c r="R265" s="111" t="s">
        <v>71</v>
      </c>
      <c r="S265" s="111" t="s">
        <v>71</v>
      </c>
      <c r="T265" s="111" t="s">
        <v>71</v>
      </c>
      <c r="U265" s="111" t="s">
        <v>808</v>
      </c>
      <c r="V265" s="111" t="s">
        <v>412</v>
      </c>
    </row>
    <row r="266" spans="1:22" x14ac:dyDescent="0.2">
      <c r="A266" s="111" t="s">
        <v>175</v>
      </c>
      <c r="B266">
        <f t="shared" si="28"/>
        <v>15.1</v>
      </c>
      <c r="C266">
        <f t="shared" si="29"/>
        <v>17.2</v>
      </c>
      <c r="D266">
        <f t="shared" si="30"/>
        <v>6</v>
      </c>
      <c r="E266">
        <f t="shared" si="31"/>
        <v>2</v>
      </c>
      <c r="F266">
        <f t="shared" si="32"/>
        <v>17</v>
      </c>
      <c r="G266">
        <f t="shared" si="33"/>
        <v>15.4</v>
      </c>
      <c r="H266" s="111"/>
      <c r="N266" s="111" t="s">
        <v>164</v>
      </c>
      <c r="O266" s="111">
        <v>52.7</v>
      </c>
      <c r="P266" s="111">
        <v>45.18</v>
      </c>
      <c r="Q266" s="111">
        <v>45</v>
      </c>
      <c r="R266" s="111" t="s">
        <v>71</v>
      </c>
      <c r="S266" s="111">
        <v>46.68</v>
      </c>
      <c r="T266" s="111" t="s">
        <v>71</v>
      </c>
      <c r="U266" s="111" t="s">
        <v>6</v>
      </c>
      <c r="V266" s="111" t="s">
        <v>412</v>
      </c>
    </row>
    <row r="267" spans="1:22" x14ac:dyDescent="0.2">
      <c r="A267" s="111" t="s">
        <v>176</v>
      </c>
      <c r="B267">
        <f t="shared" si="28"/>
        <v>4.0650000000000004</v>
      </c>
      <c r="C267">
        <f t="shared" si="29"/>
        <v>3.85</v>
      </c>
      <c r="D267">
        <f t="shared" si="30"/>
        <v>39</v>
      </c>
      <c r="E267" t="str">
        <f t="shared" si="31"/>
        <v>N/A</v>
      </c>
      <c r="F267">
        <f t="shared" si="32"/>
        <v>3.8250000000000002</v>
      </c>
      <c r="G267" t="str">
        <f t="shared" si="33"/>
        <v>N/A</v>
      </c>
      <c r="H267" s="111"/>
      <c r="N267" s="111" t="s">
        <v>327</v>
      </c>
      <c r="O267" s="111">
        <v>3.48</v>
      </c>
      <c r="P267" s="111">
        <v>3.38</v>
      </c>
      <c r="Q267" s="111">
        <v>21</v>
      </c>
      <c r="R267" s="111" t="s">
        <v>71</v>
      </c>
      <c r="S267" s="111">
        <v>3.1</v>
      </c>
      <c r="T267" s="111" t="s">
        <v>71</v>
      </c>
      <c r="U267" s="111" t="s">
        <v>628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328</v>
      </c>
      <c r="O268" s="111">
        <v>1.23</v>
      </c>
      <c r="P268" s="111">
        <v>1.46</v>
      </c>
      <c r="Q268" s="111">
        <v>40</v>
      </c>
      <c r="R268" s="111">
        <v>1</v>
      </c>
      <c r="S268" s="111">
        <v>0.72599999999999998</v>
      </c>
      <c r="T268" s="111">
        <v>1.2350000000000001</v>
      </c>
      <c r="U268" s="111" t="s">
        <v>629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329</v>
      </c>
      <c r="O269" s="111">
        <v>5.1999999999999998E-2</v>
      </c>
      <c r="P269" s="111">
        <v>0</v>
      </c>
      <c r="Q269" s="111">
        <v>16</v>
      </c>
      <c r="R269" s="111">
        <v>30</v>
      </c>
      <c r="S269" s="111">
        <v>0.107</v>
      </c>
      <c r="T269" s="111">
        <v>0</v>
      </c>
      <c r="U269" s="111" t="s">
        <v>630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330</v>
      </c>
      <c r="O270" s="111">
        <v>7.0000000000000007E-2</v>
      </c>
      <c r="P270" s="111" t="s">
        <v>71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631</v>
      </c>
      <c r="V270" s="111" t="s">
        <v>412</v>
      </c>
    </row>
    <row r="271" spans="1:22" x14ac:dyDescent="0.2">
      <c r="A271" s="111" t="s">
        <v>352</v>
      </c>
      <c r="B271">
        <f t="shared" si="28"/>
        <v>0.6</v>
      </c>
      <c r="C271">
        <f t="shared" si="29"/>
        <v>0.69</v>
      </c>
      <c r="D271">
        <f t="shared" si="30"/>
        <v>22</v>
      </c>
      <c r="E271">
        <f t="shared" si="31"/>
        <v>1</v>
      </c>
      <c r="F271">
        <f t="shared" si="32"/>
        <v>0.43</v>
      </c>
      <c r="G271">
        <f t="shared" si="33"/>
        <v>0.63</v>
      </c>
      <c r="H271" s="111"/>
      <c r="N271" s="111" t="s">
        <v>331</v>
      </c>
      <c r="O271" s="111">
        <v>0.125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632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165</v>
      </c>
      <c r="O272" s="111">
        <v>0.32</v>
      </c>
      <c r="P272" s="111">
        <v>0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633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332</v>
      </c>
      <c r="O273" s="111">
        <v>0.33100000000000002</v>
      </c>
      <c r="P273" s="111">
        <v>0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634</v>
      </c>
      <c r="V273" s="111" t="s">
        <v>412</v>
      </c>
    </row>
    <row r="274" spans="1:22" x14ac:dyDescent="0.2">
      <c r="A274" s="111" t="s">
        <v>354</v>
      </c>
      <c r="B274">
        <f t="shared" si="28"/>
        <v>7.28</v>
      </c>
      <c r="C274">
        <f t="shared" si="29"/>
        <v>7.58</v>
      </c>
      <c r="D274" t="str">
        <f t="shared" si="30"/>
        <v>N/A</v>
      </c>
      <c r="E274">
        <f t="shared" si="31"/>
        <v>19</v>
      </c>
      <c r="F274" t="str">
        <f t="shared" si="32"/>
        <v>N/A</v>
      </c>
      <c r="G274">
        <f t="shared" si="33"/>
        <v>7.37</v>
      </c>
      <c r="H274" s="111"/>
      <c r="N274" s="111" t="s">
        <v>333</v>
      </c>
      <c r="O274" s="111">
        <v>0.28999999999999998</v>
      </c>
      <c r="P274" s="111">
        <v>0</v>
      </c>
      <c r="Q274" s="111" t="s">
        <v>71</v>
      </c>
      <c r="R274" s="111" t="s">
        <v>71</v>
      </c>
      <c r="S274" s="111" t="s">
        <v>71</v>
      </c>
      <c r="T274" s="111" t="s">
        <v>71</v>
      </c>
      <c r="U274" s="111" t="s">
        <v>635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809</v>
      </c>
      <c r="O275" s="111">
        <v>2.67</v>
      </c>
      <c r="P275" s="111">
        <v>2.59</v>
      </c>
      <c r="Q275" s="111">
        <v>32</v>
      </c>
      <c r="R275" s="111" t="s">
        <v>71</v>
      </c>
      <c r="S275" s="111">
        <v>2.61</v>
      </c>
      <c r="T275" s="111" t="s">
        <v>71</v>
      </c>
      <c r="U275" s="111" t="s">
        <v>809</v>
      </c>
      <c r="V275" s="111" t="s">
        <v>412</v>
      </c>
    </row>
    <row r="276" spans="1:22" x14ac:dyDescent="0.2">
      <c r="A276" s="111" t="s">
        <v>179</v>
      </c>
      <c r="B276">
        <f t="shared" si="28"/>
        <v>1.7250000000000001</v>
      </c>
      <c r="C276">
        <f t="shared" si="29"/>
        <v>1.7949999999999999</v>
      </c>
      <c r="D276" t="str">
        <f t="shared" si="30"/>
        <v>N/A</v>
      </c>
      <c r="E276">
        <f t="shared" si="31"/>
        <v>0</v>
      </c>
      <c r="F276" t="str">
        <f t="shared" si="32"/>
        <v>N/A</v>
      </c>
      <c r="G276">
        <f t="shared" si="33"/>
        <v>1.7250000000000001</v>
      </c>
      <c r="H276" s="111"/>
      <c r="N276" s="111" t="s">
        <v>334</v>
      </c>
      <c r="O276" s="111">
        <v>1.8</v>
      </c>
      <c r="P276" s="111" t="s">
        <v>71</v>
      </c>
      <c r="Q276" s="111" t="s">
        <v>71</v>
      </c>
      <c r="R276" s="111" t="s">
        <v>71</v>
      </c>
      <c r="S276" s="111" t="s">
        <v>71</v>
      </c>
      <c r="T276" s="111" t="s">
        <v>71</v>
      </c>
      <c r="U276" s="111" t="s">
        <v>636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335</v>
      </c>
      <c r="O277" s="111">
        <v>0.71</v>
      </c>
      <c r="P277" s="111">
        <v>0.65500000000000003</v>
      </c>
      <c r="Q277" s="111">
        <v>44</v>
      </c>
      <c r="R277" s="111" t="s">
        <v>71</v>
      </c>
      <c r="S277" s="111">
        <v>0.43</v>
      </c>
      <c r="T277" s="111" t="s">
        <v>71</v>
      </c>
      <c r="U277" s="111" t="s">
        <v>637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810</v>
      </c>
      <c r="O278" s="111">
        <v>21.6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776</v>
      </c>
      <c r="V278" s="111" t="s">
        <v>412</v>
      </c>
    </row>
    <row r="279" spans="1:22" x14ac:dyDescent="0.2">
      <c r="A279" s="111" t="s">
        <v>358</v>
      </c>
      <c r="B279">
        <f t="shared" si="28"/>
        <v>3950.8600999999999</v>
      </c>
      <c r="C279">
        <f t="shared" si="29"/>
        <v>4156.6298999999999</v>
      </c>
      <c r="D279">
        <f t="shared" si="30"/>
        <v>47</v>
      </c>
      <c r="E279">
        <f t="shared" si="31"/>
        <v>3</v>
      </c>
      <c r="F279">
        <f t="shared" si="32"/>
        <v>3605.47</v>
      </c>
      <c r="G279">
        <f t="shared" si="33"/>
        <v>4058.1001000000001</v>
      </c>
      <c r="H279" s="111"/>
      <c r="N279" s="111" t="s">
        <v>336</v>
      </c>
      <c r="O279" s="111">
        <v>0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638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337</v>
      </c>
      <c r="O280" s="111">
        <v>0</v>
      </c>
      <c r="P280" s="111">
        <v>0.54</v>
      </c>
      <c r="Q280" s="111">
        <v>21</v>
      </c>
      <c r="R280" s="111">
        <v>9</v>
      </c>
      <c r="S280" s="111">
        <v>0.33500000000000002</v>
      </c>
      <c r="T280" s="111">
        <v>0.40799999999999997</v>
      </c>
      <c r="U280" s="111" t="s">
        <v>639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166</v>
      </c>
      <c r="O281" s="111">
        <v>45</v>
      </c>
      <c r="P281" s="111">
        <v>47.3</v>
      </c>
      <c r="Q281" s="111">
        <v>21</v>
      </c>
      <c r="R281" s="111">
        <v>11</v>
      </c>
      <c r="S281" s="111">
        <v>48.25</v>
      </c>
      <c r="T281" s="111">
        <v>46.05</v>
      </c>
      <c r="U281" s="111" t="s">
        <v>640</v>
      </c>
      <c r="V281" s="111" t="s">
        <v>412</v>
      </c>
    </row>
    <row r="282" spans="1:22" x14ac:dyDescent="0.2">
      <c r="A282" s="111" t="s">
        <v>180</v>
      </c>
      <c r="B282">
        <f t="shared" si="28"/>
        <v>14.6</v>
      </c>
      <c r="C282">
        <f t="shared" si="29"/>
        <v>13.64</v>
      </c>
      <c r="D282">
        <f t="shared" si="30"/>
        <v>13</v>
      </c>
      <c r="E282">
        <f t="shared" si="31"/>
        <v>22</v>
      </c>
      <c r="F282">
        <f t="shared" si="32"/>
        <v>13.84</v>
      </c>
      <c r="G282">
        <f t="shared" si="33"/>
        <v>13.24</v>
      </c>
      <c r="H282" s="111"/>
      <c r="N282" s="111" t="s">
        <v>167</v>
      </c>
      <c r="O282" s="111">
        <v>38</v>
      </c>
      <c r="P282" s="111">
        <v>35.799999999999997</v>
      </c>
      <c r="Q282" s="111" t="s">
        <v>71</v>
      </c>
      <c r="R282" s="111" t="s">
        <v>71</v>
      </c>
      <c r="S282" s="111" t="s">
        <v>71</v>
      </c>
      <c r="T282" s="111" t="s">
        <v>71</v>
      </c>
      <c r="U282" s="111" t="s">
        <v>641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>
        <f t="shared" si="29"/>
        <v>0.98</v>
      </c>
      <c r="D283">
        <f t="shared" si="30"/>
        <v>29</v>
      </c>
      <c r="E283" t="str">
        <f t="shared" si="31"/>
        <v>N/A</v>
      </c>
      <c r="F283">
        <f t="shared" si="32"/>
        <v>1.0900000000000001</v>
      </c>
      <c r="G283" t="str">
        <f t="shared" si="33"/>
        <v>N/A</v>
      </c>
      <c r="H283" s="111"/>
      <c r="N283" s="111" t="s">
        <v>168</v>
      </c>
      <c r="O283" s="111">
        <v>2.69</v>
      </c>
      <c r="P283" s="111">
        <v>2.62</v>
      </c>
      <c r="Q283" s="111">
        <v>6</v>
      </c>
      <c r="R283" s="111">
        <v>19</v>
      </c>
      <c r="S283" s="111">
        <v>2.74</v>
      </c>
      <c r="T283" s="111">
        <v>2.52</v>
      </c>
      <c r="U283" s="111" t="s">
        <v>642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785</v>
      </c>
      <c r="O284" s="111">
        <v>2.25</v>
      </c>
      <c r="P284" s="111">
        <v>2.2000000000000002</v>
      </c>
      <c r="Q284" s="111" t="s">
        <v>71</v>
      </c>
      <c r="R284" s="111" t="s">
        <v>71</v>
      </c>
      <c r="S284" s="111" t="s">
        <v>71</v>
      </c>
      <c r="T284" s="111" t="s">
        <v>71</v>
      </c>
      <c r="U284" s="111" t="s">
        <v>785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169</v>
      </c>
      <c r="O285" s="111">
        <v>19.170000000000002</v>
      </c>
      <c r="P285" s="111">
        <v>20.079999999999998</v>
      </c>
      <c r="Q285" s="111">
        <v>17</v>
      </c>
      <c r="R285" s="111">
        <v>4</v>
      </c>
      <c r="S285" s="111">
        <v>19.989999999999998</v>
      </c>
      <c r="T285" s="111">
        <v>19.3</v>
      </c>
      <c r="U285" s="111" t="s">
        <v>7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771</v>
      </c>
      <c r="O286" s="111">
        <v>7.81</v>
      </c>
      <c r="P286" s="111">
        <v>8.19</v>
      </c>
      <c r="Q286" s="111" t="s">
        <v>71</v>
      </c>
      <c r="R286" s="111">
        <v>1</v>
      </c>
      <c r="S286" s="111" t="s">
        <v>71</v>
      </c>
      <c r="T286" s="111">
        <v>7.85</v>
      </c>
      <c r="U286" s="111" t="s">
        <v>771</v>
      </c>
      <c r="V286" s="111" t="s">
        <v>412</v>
      </c>
    </row>
    <row r="287" spans="1:22" x14ac:dyDescent="0.2">
      <c r="A287" s="111" t="s">
        <v>365</v>
      </c>
      <c r="B287">
        <f t="shared" si="28"/>
        <v>0.35099999999999998</v>
      </c>
      <c r="C287">
        <f t="shared" si="29"/>
        <v>0.34399999999999997</v>
      </c>
      <c r="D287">
        <f t="shared" si="30"/>
        <v>43</v>
      </c>
      <c r="E287" t="str">
        <f t="shared" si="31"/>
        <v>N/A</v>
      </c>
      <c r="F287">
        <f t="shared" si="32"/>
        <v>0.33500000000000002</v>
      </c>
      <c r="G287" t="str">
        <f t="shared" si="33"/>
        <v>N/A</v>
      </c>
      <c r="N287" s="111" t="s">
        <v>338</v>
      </c>
      <c r="O287" s="111">
        <v>2.64</v>
      </c>
      <c r="P287" s="111">
        <v>3</v>
      </c>
      <c r="Q287" s="111">
        <v>32</v>
      </c>
      <c r="R287" s="111">
        <v>1</v>
      </c>
      <c r="S287" s="111">
        <v>2.98</v>
      </c>
      <c r="T287" s="111">
        <v>2.64</v>
      </c>
      <c r="U287" s="111" t="s">
        <v>643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339</v>
      </c>
      <c r="O288" s="111">
        <v>4.46</v>
      </c>
      <c r="P288" s="111" t="s">
        <v>71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644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811</v>
      </c>
      <c r="O289" s="111">
        <v>0.84399999999999997</v>
      </c>
      <c r="P289" s="111">
        <v>0.75600000000000001</v>
      </c>
      <c r="Q289" s="111" t="s">
        <v>71</v>
      </c>
      <c r="R289" s="111" t="s">
        <v>71</v>
      </c>
      <c r="S289" s="111" t="s">
        <v>71</v>
      </c>
      <c r="T289" s="111" t="s">
        <v>71</v>
      </c>
      <c r="U289" s="111" t="s">
        <v>812</v>
      </c>
      <c r="V289" s="111" t="s">
        <v>412</v>
      </c>
    </row>
    <row r="290" spans="1:22" x14ac:dyDescent="0.2">
      <c r="A290" s="111" t="s">
        <v>366</v>
      </c>
      <c r="B290">
        <f t="shared" si="28"/>
        <v>1.7050000000000001</v>
      </c>
      <c r="C290">
        <f t="shared" si="29"/>
        <v>1.58</v>
      </c>
      <c r="D290">
        <f t="shared" si="30"/>
        <v>45</v>
      </c>
      <c r="E290" t="str">
        <f t="shared" si="31"/>
        <v>N/A</v>
      </c>
      <c r="F290">
        <f t="shared" si="32"/>
        <v>1.36</v>
      </c>
      <c r="G290" t="str">
        <f t="shared" si="33"/>
        <v>N/A</v>
      </c>
      <c r="N290" s="111" t="s">
        <v>170</v>
      </c>
      <c r="O290" s="111">
        <v>15.9</v>
      </c>
      <c r="P290" s="111">
        <v>16.38</v>
      </c>
      <c r="Q290" s="111" t="s">
        <v>71</v>
      </c>
      <c r="R290" s="111" t="s">
        <v>71</v>
      </c>
      <c r="S290" s="111" t="s">
        <v>71</v>
      </c>
      <c r="T290" s="111" t="s">
        <v>71</v>
      </c>
      <c r="U290" s="111" t="s">
        <v>51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171</v>
      </c>
      <c r="O291" s="111">
        <v>11.4</v>
      </c>
      <c r="P291" s="111">
        <v>10.5</v>
      </c>
      <c r="Q291" s="111">
        <v>45</v>
      </c>
      <c r="R291" s="111" t="s">
        <v>71</v>
      </c>
      <c r="S291" s="111">
        <v>10.96</v>
      </c>
      <c r="T291" s="111" t="s">
        <v>71</v>
      </c>
      <c r="U291" s="111" t="s">
        <v>67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340</v>
      </c>
      <c r="O292" s="111">
        <v>1.105</v>
      </c>
      <c r="P292" s="111">
        <v>1.25</v>
      </c>
      <c r="Q292" s="111">
        <v>14</v>
      </c>
      <c r="R292" s="111">
        <v>0</v>
      </c>
      <c r="S292" s="111">
        <v>1.1399999999999999</v>
      </c>
      <c r="T292" s="111">
        <v>1.105</v>
      </c>
      <c r="U292" s="111" t="s">
        <v>645</v>
      </c>
      <c r="V292" s="111" t="s">
        <v>412</v>
      </c>
    </row>
    <row r="293" spans="1:22" x14ac:dyDescent="0.2">
      <c r="A293" s="111" t="s">
        <v>184</v>
      </c>
      <c r="B293">
        <f t="shared" si="28"/>
        <v>8.4600000000000009</v>
      </c>
      <c r="C293">
        <f t="shared" si="29"/>
        <v>7.4</v>
      </c>
      <c r="D293">
        <f t="shared" si="30"/>
        <v>45</v>
      </c>
      <c r="E293" t="str">
        <f t="shared" si="31"/>
        <v>N/A</v>
      </c>
      <c r="F293">
        <f t="shared" si="32"/>
        <v>6.08</v>
      </c>
      <c r="G293" t="str">
        <f t="shared" si="33"/>
        <v>N/A</v>
      </c>
      <c r="N293" s="111" t="s">
        <v>341</v>
      </c>
      <c r="O293" s="111">
        <v>6.6</v>
      </c>
      <c r="P293" s="111">
        <v>7.35</v>
      </c>
      <c r="Q293" s="111">
        <v>9</v>
      </c>
      <c r="R293" s="111">
        <v>0</v>
      </c>
      <c r="S293" s="111">
        <v>7.2</v>
      </c>
      <c r="T293" s="111">
        <v>6.6</v>
      </c>
      <c r="U293" s="111" t="s">
        <v>646</v>
      </c>
      <c r="V293" s="111" t="s">
        <v>412</v>
      </c>
    </row>
    <row r="294" spans="1:22" x14ac:dyDescent="0.2">
      <c r="A294" s="111" t="s">
        <v>185</v>
      </c>
      <c r="B294">
        <f t="shared" si="28"/>
        <v>0.66400000000000003</v>
      </c>
      <c r="C294">
        <f t="shared" si="29"/>
        <v>0.64400000000000002</v>
      </c>
      <c r="D294" t="str">
        <f t="shared" si="30"/>
        <v>N/A</v>
      </c>
      <c r="E294" t="str">
        <f t="shared" si="31"/>
        <v>N/A</v>
      </c>
      <c r="F294" t="str">
        <f t="shared" si="32"/>
        <v>N/A</v>
      </c>
      <c r="G294" t="str">
        <f t="shared" si="33"/>
        <v>N/A</v>
      </c>
      <c r="N294" s="111" t="s">
        <v>342</v>
      </c>
      <c r="O294" s="111">
        <v>3.09</v>
      </c>
      <c r="P294" s="111">
        <v>3.05</v>
      </c>
      <c r="Q294" s="111">
        <v>36</v>
      </c>
      <c r="R294" s="111">
        <v>50</v>
      </c>
      <c r="S294" s="111">
        <v>3.03</v>
      </c>
      <c r="T294" s="111">
        <v>2.79</v>
      </c>
      <c r="U294" s="111" t="s">
        <v>647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172</v>
      </c>
      <c r="O295" s="111">
        <v>7.0000000000000007E-2</v>
      </c>
      <c r="P295" s="111" t="s">
        <v>71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648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343</v>
      </c>
      <c r="O296" s="111">
        <v>1.276</v>
      </c>
      <c r="P296" s="111">
        <v>1.1100000000000001</v>
      </c>
      <c r="Q296" s="111">
        <v>0</v>
      </c>
      <c r="R296" s="111" t="s">
        <v>71</v>
      </c>
      <c r="S296" s="111">
        <v>1.276</v>
      </c>
      <c r="T296" s="111" t="s">
        <v>71</v>
      </c>
      <c r="U296" s="111" t="s">
        <v>649</v>
      </c>
      <c r="V296" s="111" t="s">
        <v>412</v>
      </c>
    </row>
    <row r="297" spans="1:22" x14ac:dyDescent="0.2">
      <c r="A297" s="111" t="s">
        <v>186</v>
      </c>
      <c r="B297">
        <f t="shared" si="28"/>
        <v>0.13800000000000001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173</v>
      </c>
      <c r="O297" s="111">
        <v>6.61</v>
      </c>
      <c r="P297" s="111">
        <v>6.4379999999999997</v>
      </c>
      <c r="Q297" s="111">
        <v>17</v>
      </c>
      <c r="R297" s="111">
        <v>19</v>
      </c>
      <c r="S297" s="111">
        <v>6.93</v>
      </c>
      <c r="T297" s="111">
        <v>6.52</v>
      </c>
      <c r="U297" s="111" t="s">
        <v>650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344</v>
      </c>
      <c r="O298" s="111">
        <v>1E-3</v>
      </c>
      <c r="P298" s="111" t="s">
        <v>71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651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345</v>
      </c>
      <c r="O299" s="111">
        <v>6.24</v>
      </c>
      <c r="P299" s="111">
        <v>6.2</v>
      </c>
      <c r="Q299" s="111">
        <v>44</v>
      </c>
      <c r="R299" s="111" t="s">
        <v>71</v>
      </c>
      <c r="S299" s="111">
        <v>6.16</v>
      </c>
      <c r="T299" s="111" t="s">
        <v>71</v>
      </c>
      <c r="U299" s="111" t="s">
        <v>394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346</v>
      </c>
      <c r="O300" s="111">
        <v>0.33300000000000002</v>
      </c>
      <c r="P300" s="111">
        <v>0</v>
      </c>
      <c r="Q300" s="111">
        <v>8</v>
      </c>
      <c r="R300" s="111">
        <v>14</v>
      </c>
      <c r="S300" s="111">
        <v>0.82</v>
      </c>
      <c r="T300" s="111">
        <v>0</v>
      </c>
      <c r="U300" s="111" t="s">
        <v>652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347</v>
      </c>
      <c r="O301" s="111">
        <v>9.08</v>
      </c>
      <c r="P301" s="111">
        <v>8.8000000000000007</v>
      </c>
      <c r="Q301" s="111">
        <v>7</v>
      </c>
      <c r="R301" s="111">
        <v>24</v>
      </c>
      <c r="S301" s="111">
        <v>9.2200000000000006</v>
      </c>
      <c r="T301" s="111">
        <v>8.98</v>
      </c>
      <c r="U301" s="111" t="s">
        <v>653</v>
      </c>
      <c r="V301" s="111" t="s">
        <v>412</v>
      </c>
    </row>
    <row r="302" spans="1:22" x14ac:dyDescent="0.2">
      <c r="A302" s="141" t="s">
        <v>438</v>
      </c>
      <c r="B302">
        <f t="shared" si="28"/>
        <v>4.9000000000000004</v>
      </c>
      <c r="C302">
        <f t="shared" si="29"/>
        <v>4.8099999999999996</v>
      </c>
      <c r="D302" t="str">
        <f t="shared" si="30"/>
        <v>N/A</v>
      </c>
      <c r="E302" t="str">
        <f t="shared" si="31"/>
        <v>N/A</v>
      </c>
      <c r="F302" t="str">
        <f t="shared" si="32"/>
        <v>N/A</v>
      </c>
      <c r="G302" t="str">
        <f t="shared" si="33"/>
        <v>N/A</v>
      </c>
      <c r="N302" s="111" t="s">
        <v>348</v>
      </c>
      <c r="O302" s="111">
        <v>0</v>
      </c>
      <c r="P302" s="111" t="s">
        <v>71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654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349</v>
      </c>
      <c r="O303" s="111">
        <v>0.13500000000000001</v>
      </c>
      <c r="P303" s="111">
        <v>0</v>
      </c>
      <c r="Q303" s="111">
        <v>8</v>
      </c>
      <c r="R303" s="111" t="s">
        <v>71</v>
      </c>
      <c r="S303" s="111">
        <v>8.8999999999999996E-2</v>
      </c>
      <c r="T303" s="111" t="s">
        <v>71</v>
      </c>
      <c r="U303" s="111" t="s">
        <v>655</v>
      </c>
      <c r="V303" s="111" t="s">
        <v>412</v>
      </c>
    </row>
    <row r="304" spans="1:22" x14ac:dyDescent="0.2">
      <c r="A304" s="111" t="s">
        <v>400</v>
      </c>
      <c r="B304">
        <f t="shared" si="28"/>
        <v>37.1</v>
      </c>
      <c r="C304">
        <f t="shared" si="29"/>
        <v>39.700000000000003</v>
      </c>
      <c r="D304">
        <f t="shared" si="30"/>
        <v>17</v>
      </c>
      <c r="E304">
        <f t="shared" si="31"/>
        <v>0</v>
      </c>
      <c r="F304">
        <f t="shared" si="32"/>
        <v>37</v>
      </c>
      <c r="G304">
        <f t="shared" si="33"/>
        <v>37.1</v>
      </c>
      <c r="N304" s="111" t="s">
        <v>174</v>
      </c>
      <c r="O304" s="111">
        <v>4.41</v>
      </c>
      <c r="P304" s="111">
        <v>4.5999999999999996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63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175</v>
      </c>
      <c r="O305" s="111">
        <v>15.1</v>
      </c>
      <c r="P305" s="111">
        <v>17.2</v>
      </c>
      <c r="Q305" s="111">
        <v>6</v>
      </c>
      <c r="R305" s="111">
        <v>2</v>
      </c>
      <c r="S305" s="111">
        <v>17</v>
      </c>
      <c r="T305" s="111">
        <v>15.4</v>
      </c>
      <c r="U305" s="111" t="s">
        <v>656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176</v>
      </c>
      <c r="O306" s="111">
        <v>4.0650000000000004</v>
      </c>
      <c r="P306" s="111">
        <v>3.85</v>
      </c>
      <c r="Q306" s="111">
        <v>39</v>
      </c>
      <c r="R306" s="111" t="s">
        <v>71</v>
      </c>
      <c r="S306" s="111">
        <v>3.8250000000000002</v>
      </c>
      <c r="T306" s="111" t="s">
        <v>71</v>
      </c>
      <c r="U306" s="111" t="s">
        <v>52</v>
      </c>
      <c r="V306" s="111" t="s">
        <v>412</v>
      </c>
    </row>
    <row r="307" spans="1:22" x14ac:dyDescent="0.2">
      <c r="A307" s="111" t="s">
        <v>189</v>
      </c>
      <c r="B307">
        <f t="shared" si="28"/>
        <v>1.33</v>
      </c>
      <c r="C307">
        <f t="shared" si="29"/>
        <v>1.3</v>
      </c>
      <c r="D307">
        <f t="shared" si="30"/>
        <v>30</v>
      </c>
      <c r="E307">
        <f t="shared" si="31"/>
        <v>38</v>
      </c>
      <c r="F307">
        <f t="shared" si="32"/>
        <v>1.27</v>
      </c>
      <c r="G307">
        <f t="shared" si="33"/>
        <v>1.1499999999999999</v>
      </c>
      <c r="N307" s="111" t="s">
        <v>350</v>
      </c>
      <c r="O307" s="111">
        <v>2.34</v>
      </c>
      <c r="P307" s="111">
        <v>0</v>
      </c>
      <c r="Q307" s="111">
        <v>15</v>
      </c>
      <c r="R307" s="111" t="s">
        <v>71</v>
      </c>
      <c r="S307" s="111">
        <v>6.55</v>
      </c>
      <c r="T307" s="111" t="s">
        <v>71</v>
      </c>
      <c r="U307" s="111" t="s">
        <v>657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177</v>
      </c>
      <c r="O308" s="111">
        <v>0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658</v>
      </c>
      <c r="V308" s="111" t="s">
        <v>412</v>
      </c>
    </row>
    <row r="309" spans="1:22" x14ac:dyDescent="0.2">
      <c r="A309" s="111" t="s">
        <v>377</v>
      </c>
      <c r="B309">
        <f t="shared" si="28"/>
        <v>1.58</v>
      </c>
      <c r="C309">
        <f t="shared" si="29"/>
        <v>1.45</v>
      </c>
      <c r="D309">
        <f t="shared" si="30"/>
        <v>14</v>
      </c>
      <c r="E309">
        <f t="shared" si="31"/>
        <v>18</v>
      </c>
      <c r="F309">
        <f t="shared" si="32"/>
        <v>1.39</v>
      </c>
      <c r="G309">
        <f t="shared" si="33"/>
        <v>1.33</v>
      </c>
      <c r="N309" s="111" t="s">
        <v>351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659</v>
      </c>
      <c r="V309" s="111" t="s">
        <v>412</v>
      </c>
    </row>
    <row r="310" spans="1:22" x14ac:dyDescent="0.2">
      <c r="A310" s="111" t="s">
        <v>378</v>
      </c>
      <c r="B310">
        <f t="shared" si="28"/>
        <v>0.91</v>
      </c>
      <c r="C310">
        <f t="shared" si="29"/>
        <v>1.01</v>
      </c>
      <c r="D310" t="str">
        <f t="shared" si="30"/>
        <v>N/A</v>
      </c>
      <c r="E310">
        <f t="shared" si="31"/>
        <v>0</v>
      </c>
      <c r="F310" t="str">
        <f t="shared" si="32"/>
        <v>N/A</v>
      </c>
      <c r="G310">
        <f t="shared" si="33"/>
        <v>0.91</v>
      </c>
      <c r="N310" s="111" t="s">
        <v>352</v>
      </c>
      <c r="O310" s="111">
        <v>0.6</v>
      </c>
      <c r="P310" s="111">
        <v>0.69</v>
      </c>
      <c r="Q310" s="111">
        <v>22</v>
      </c>
      <c r="R310" s="111">
        <v>1</v>
      </c>
      <c r="S310" s="111">
        <v>0.43</v>
      </c>
      <c r="T310" s="111">
        <v>0.63</v>
      </c>
      <c r="U310" s="111" t="s">
        <v>660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772</v>
      </c>
      <c r="O311" s="111">
        <v>1.38</v>
      </c>
      <c r="P311" s="111">
        <v>1.4239999999999999</v>
      </c>
      <c r="Q311" s="111" t="s">
        <v>71</v>
      </c>
      <c r="R311" s="111">
        <v>1</v>
      </c>
      <c r="S311" s="111" t="s">
        <v>71</v>
      </c>
      <c r="T311" s="111">
        <v>1.3620000000000001</v>
      </c>
      <c r="U311" s="111" t="s">
        <v>718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178</v>
      </c>
      <c r="O312" s="111">
        <v>4.4000000000000004</v>
      </c>
      <c r="P312" s="111">
        <v>0</v>
      </c>
      <c r="Q312" s="111">
        <v>9</v>
      </c>
      <c r="R312" s="111">
        <v>15</v>
      </c>
      <c r="S312" s="111">
        <v>4.68</v>
      </c>
      <c r="T312" s="111">
        <v>0</v>
      </c>
      <c r="U312" s="111" t="s">
        <v>395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353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661</v>
      </c>
      <c r="V313" s="111" t="s">
        <v>412</v>
      </c>
    </row>
    <row r="314" spans="1:22" x14ac:dyDescent="0.2">
      <c r="A314" s="111" t="s">
        <v>379</v>
      </c>
      <c r="B314">
        <f t="shared" si="28"/>
        <v>0.28000000000000003</v>
      </c>
      <c r="C314">
        <f t="shared" si="29"/>
        <v>0.254</v>
      </c>
      <c r="D314">
        <f t="shared" si="30"/>
        <v>38</v>
      </c>
      <c r="E314" t="str">
        <f t="shared" si="31"/>
        <v>N/A</v>
      </c>
      <c r="F314">
        <f t="shared" si="32"/>
        <v>0.25700000000000001</v>
      </c>
      <c r="G314" t="str">
        <f t="shared" si="33"/>
        <v>N/A</v>
      </c>
      <c r="N314" s="111" t="s">
        <v>354</v>
      </c>
      <c r="O314" s="111">
        <v>7.28</v>
      </c>
      <c r="P314" s="111">
        <v>7.58</v>
      </c>
      <c r="Q314" s="111" t="s">
        <v>71</v>
      </c>
      <c r="R314" s="111">
        <v>19</v>
      </c>
      <c r="S314" s="111" t="s">
        <v>71</v>
      </c>
      <c r="T314" s="111">
        <v>7.37</v>
      </c>
      <c r="U314" s="111" t="s">
        <v>662</v>
      </c>
      <c r="V314" s="111" t="s">
        <v>412</v>
      </c>
    </row>
    <row r="315" spans="1:22" x14ac:dyDescent="0.2">
      <c r="A315" s="111" t="s">
        <v>380</v>
      </c>
      <c r="B315">
        <f t="shared" si="28"/>
        <v>0.47599999999999998</v>
      </c>
      <c r="C315">
        <f t="shared" si="29"/>
        <v>0.44</v>
      </c>
      <c r="D315">
        <f t="shared" si="30"/>
        <v>7</v>
      </c>
      <c r="E315">
        <f t="shared" si="31"/>
        <v>25</v>
      </c>
      <c r="F315">
        <f t="shared" si="32"/>
        <v>0.442</v>
      </c>
      <c r="G315">
        <f t="shared" si="33"/>
        <v>0.32800000000000001</v>
      </c>
      <c r="N315" s="111" t="s">
        <v>773</v>
      </c>
      <c r="O315" s="111">
        <v>6.1</v>
      </c>
      <c r="P315" s="111">
        <v>6.15</v>
      </c>
      <c r="Q315" s="111" t="s">
        <v>71</v>
      </c>
      <c r="R315" s="111" t="s">
        <v>71</v>
      </c>
      <c r="S315" s="111" t="s">
        <v>71</v>
      </c>
      <c r="T315" s="111" t="s">
        <v>71</v>
      </c>
      <c r="U315" s="111" t="s">
        <v>719</v>
      </c>
      <c r="V315" s="111" t="s">
        <v>412</v>
      </c>
    </row>
    <row r="316" spans="1:22" x14ac:dyDescent="0.2">
      <c r="A316" s="111" t="s">
        <v>193</v>
      </c>
      <c r="B316">
        <f t="shared" si="28"/>
        <v>0.16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355</v>
      </c>
      <c r="O316" s="111">
        <v>6.0000000000000001E-3</v>
      </c>
      <c r="P316" s="111">
        <v>0</v>
      </c>
      <c r="Q316" s="111" t="s">
        <v>71</v>
      </c>
      <c r="R316" s="111" t="s">
        <v>71</v>
      </c>
      <c r="S316" s="111" t="s">
        <v>71</v>
      </c>
      <c r="T316" s="111" t="s">
        <v>71</v>
      </c>
      <c r="U316" s="111" t="s">
        <v>663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813</v>
      </c>
      <c r="O317" s="111">
        <v>5.5149999999999997</v>
      </c>
      <c r="P317" s="111">
        <v>5.81</v>
      </c>
      <c r="Q317" s="111">
        <v>17</v>
      </c>
      <c r="R317" s="111">
        <v>1</v>
      </c>
      <c r="S317" s="111">
        <v>5.8</v>
      </c>
      <c r="T317" s="111">
        <v>5.55</v>
      </c>
      <c r="U317" s="111" t="s">
        <v>813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438</v>
      </c>
      <c r="O318" s="111">
        <v>4.9000000000000004</v>
      </c>
      <c r="P318" s="111">
        <v>4.8099999999999996</v>
      </c>
      <c r="Q318" s="111" t="s">
        <v>71</v>
      </c>
      <c r="R318" s="111" t="s">
        <v>71</v>
      </c>
      <c r="S318" s="111" t="s">
        <v>71</v>
      </c>
      <c r="T318" s="111" t="s">
        <v>71</v>
      </c>
      <c r="U318" s="111" t="s">
        <v>438</v>
      </c>
      <c r="V318" s="111" t="s">
        <v>412</v>
      </c>
    </row>
    <row r="319" spans="1:22" x14ac:dyDescent="0.2">
      <c r="A319" s="144" t="s">
        <v>785</v>
      </c>
      <c r="B319">
        <f t="shared" si="28"/>
        <v>2.25</v>
      </c>
      <c r="C319">
        <f t="shared" si="29"/>
        <v>2.2000000000000002</v>
      </c>
      <c r="D319" t="str">
        <f t="shared" si="30"/>
        <v>N/A</v>
      </c>
      <c r="E319" t="str">
        <f t="shared" si="31"/>
        <v>N/A</v>
      </c>
      <c r="F319" t="str">
        <f t="shared" si="32"/>
        <v>N/A</v>
      </c>
      <c r="G319" t="str">
        <f t="shared" si="33"/>
        <v>N/A</v>
      </c>
      <c r="N319" s="111" t="s">
        <v>179</v>
      </c>
      <c r="O319" s="111">
        <v>1.7250000000000001</v>
      </c>
      <c r="P319" s="111">
        <v>1.7949999999999999</v>
      </c>
      <c r="Q319" s="111" t="s">
        <v>71</v>
      </c>
      <c r="R319" s="111">
        <v>0</v>
      </c>
      <c r="S319" s="111" t="s">
        <v>71</v>
      </c>
      <c r="T319" s="111">
        <v>1.7250000000000001</v>
      </c>
      <c r="U319" s="111" t="s">
        <v>726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356</v>
      </c>
      <c r="O320" s="111">
        <v>0</v>
      </c>
      <c r="P320" s="111" t="s">
        <v>71</v>
      </c>
      <c r="Q320" s="111" t="s">
        <v>71</v>
      </c>
      <c r="R320" s="111" t="s">
        <v>71</v>
      </c>
      <c r="S320" s="111" t="s">
        <v>71</v>
      </c>
      <c r="T320" s="111" t="s">
        <v>71</v>
      </c>
      <c r="U320" s="111" t="s">
        <v>664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357</v>
      </c>
      <c r="O321" s="111">
        <v>3.2000000000000001E-2</v>
      </c>
      <c r="P321" s="111" t="s">
        <v>71</v>
      </c>
      <c r="Q321" s="111" t="s">
        <v>71</v>
      </c>
      <c r="R321" s="111" t="s">
        <v>71</v>
      </c>
      <c r="S321" s="111" t="s">
        <v>71</v>
      </c>
      <c r="T321" s="111" t="s">
        <v>71</v>
      </c>
      <c r="U321" s="111" t="s">
        <v>665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358</v>
      </c>
      <c r="O322" s="111">
        <v>3950.8600999999999</v>
      </c>
      <c r="P322" s="111">
        <v>4156.6298999999999</v>
      </c>
      <c r="Q322" s="111">
        <v>47</v>
      </c>
      <c r="R322" s="111">
        <v>3</v>
      </c>
      <c r="S322" s="111">
        <v>3605.47</v>
      </c>
      <c r="T322" s="111">
        <v>4058.1001000000001</v>
      </c>
      <c r="U322" s="111" t="s">
        <v>666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359</v>
      </c>
      <c r="O323" s="111">
        <v>0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667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774</v>
      </c>
      <c r="O324" s="111">
        <v>0.2145</v>
      </c>
      <c r="P324" s="111">
        <v>0.23499999999999999</v>
      </c>
      <c r="Q324" s="111">
        <v>45</v>
      </c>
      <c r="R324" s="111">
        <v>1</v>
      </c>
      <c r="S324" s="111">
        <v>0.19719999999999999</v>
      </c>
      <c r="T324" s="111">
        <v>0.2215</v>
      </c>
      <c r="U324" s="111" t="s">
        <v>727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360</v>
      </c>
      <c r="O325" s="111">
        <v>2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668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180</v>
      </c>
      <c r="O326" s="111">
        <v>14.6</v>
      </c>
      <c r="P326" s="111">
        <v>13.64</v>
      </c>
      <c r="Q326" s="111">
        <v>13</v>
      </c>
      <c r="R326" s="111">
        <v>22</v>
      </c>
      <c r="S326" s="111">
        <v>13.84</v>
      </c>
      <c r="T326" s="111">
        <v>13.24</v>
      </c>
      <c r="U326" s="111" t="s">
        <v>669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361</v>
      </c>
      <c r="O327" s="111">
        <v>1.07</v>
      </c>
      <c r="P327" s="111">
        <v>0.98</v>
      </c>
      <c r="Q327" s="111">
        <v>29</v>
      </c>
      <c r="R327" s="111" t="s">
        <v>71</v>
      </c>
      <c r="S327" s="111">
        <v>1.0900000000000001</v>
      </c>
      <c r="T327" s="111" t="s">
        <v>71</v>
      </c>
      <c r="U327" s="111" t="s">
        <v>670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362</v>
      </c>
      <c r="O328" s="111">
        <v>2.8000000000000001E-2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671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363</v>
      </c>
      <c r="O329" s="111">
        <v>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672</v>
      </c>
      <c r="V329" s="111" t="s">
        <v>412</v>
      </c>
    </row>
    <row r="330" spans="1:22" x14ac:dyDescent="0.2">
      <c r="A330" s="111" t="s">
        <v>385</v>
      </c>
      <c r="B330" t="e">
        <f t="shared" si="34"/>
        <v>#N/A</v>
      </c>
      <c r="C330" t="e">
        <f t="shared" si="35"/>
        <v>#N/A</v>
      </c>
      <c r="D330" t="e">
        <f t="shared" si="36"/>
        <v>#N/A</v>
      </c>
      <c r="E330" t="e">
        <f t="shared" si="37"/>
        <v>#N/A</v>
      </c>
      <c r="F330" t="e">
        <f t="shared" si="38"/>
        <v>#N/A</v>
      </c>
      <c r="G330" t="e">
        <f t="shared" si="39"/>
        <v>#N/A</v>
      </c>
      <c r="H330" s="111"/>
      <c r="N330" s="111" t="s">
        <v>364</v>
      </c>
      <c r="O330" s="111">
        <v>0.27100000000000002</v>
      </c>
      <c r="P330" s="111">
        <v>0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673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365</v>
      </c>
      <c r="O331" s="111">
        <v>0.35099999999999998</v>
      </c>
      <c r="P331" s="111">
        <v>0.34399999999999997</v>
      </c>
      <c r="Q331" s="111">
        <v>43</v>
      </c>
      <c r="R331" s="111" t="s">
        <v>71</v>
      </c>
      <c r="S331" s="111">
        <v>0.33500000000000002</v>
      </c>
      <c r="T331" s="111" t="s">
        <v>71</v>
      </c>
      <c r="U331" s="111" t="s">
        <v>674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181</v>
      </c>
      <c r="O332" s="111">
        <v>0.44</v>
      </c>
      <c r="P332" s="111">
        <v>0</v>
      </c>
      <c r="Q332" s="111">
        <v>7</v>
      </c>
      <c r="R332" s="111">
        <v>13</v>
      </c>
      <c r="S332" s="111">
        <v>0.56000000000000005</v>
      </c>
      <c r="T332" s="111">
        <v>0</v>
      </c>
      <c r="U332" s="111" t="s">
        <v>675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182</v>
      </c>
      <c r="O333" s="111">
        <v>0</v>
      </c>
      <c r="P333" s="111">
        <v>1.04</v>
      </c>
      <c r="Q333" s="111">
        <v>41</v>
      </c>
      <c r="R333" s="111">
        <v>36</v>
      </c>
      <c r="S333" s="111">
        <v>0.92900000000000005</v>
      </c>
      <c r="T333" s="111">
        <v>0</v>
      </c>
      <c r="U333" s="111" t="s">
        <v>676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366</v>
      </c>
      <c r="O334" s="111">
        <v>1.7050000000000001</v>
      </c>
      <c r="P334" s="111">
        <v>1.58</v>
      </c>
      <c r="Q334" s="111">
        <v>45</v>
      </c>
      <c r="R334" s="111" t="s">
        <v>71</v>
      </c>
      <c r="S334" s="111">
        <v>1.36</v>
      </c>
      <c r="T334" s="111" t="s">
        <v>71</v>
      </c>
      <c r="U334" s="111" t="s">
        <v>677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367</v>
      </c>
      <c r="O335" s="111">
        <v>0</v>
      </c>
      <c r="P335" s="111">
        <v>6.9000000000000006E-2</v>
      </c>
      <c r="Q335" s="111">
        <v>36</v>
      </c>
      <c r="R335" s="111">
        <v>9</v>
      </c>
      <c r="S335" s="111">
        <v>0.14399999999999999</v>
      </c>
      <c r="T335" s="111">
        <v>0.111</v>
      </c>
      <c r="U335" s="111" t="s">
        <v>678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814</v>
      </c>
      <c r="O336" s="111">
        <v>1.99</v>
      </c>
      <c r="P336" s="111">
        <v>1.85</v>
      </c>
      <c r="Q336" s="111">
        <v>14</v>
      </c>
      <c r="R336" s="111">
        <v>34</v>
      </c>
      <c r="S336" s="111">
        <v>1.845</v>
      </c>
      <c r="T336" s="111">
        <v>1.84</v>
      </c>
      <c r="U336" s="111" t="s">
        <v>814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183</v>
      </c>
      <c r="O337" s="111">
        <v>0.61599999999999999</v>
      </c>
      <c r="P337" s="111">
        <v>0</v>
      </c>
      <c r="Q337" s="111">
        <v>42</v>
      </c>
      <c r="R337" s="111">
        <v>44</v>
      </c>
      <c r="S337" s="111">
        <v>0.71199999999999997</v>
      </c>
      <c r="T337" s="111">
        <v>0</v>
      </c>
      <c r="U337" s="111" t="s">
        <v>679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184</v>
      </c>
      <c r="O338" s="111">
        <v>8.4600000000000009</v>
      </c>
      <c r="P338" s="111">
        <v>7.4</v>
      </c>
      <c r="Q338" s="111">
        <v>45</v>
      </c>
      <c r="R338" s="111" t="s">
        <v>71</v>
      </c>
      <c r="S338" s="111">
        <v>6.08</v>
      </c>
      <c r="T338" s="111" t="s">
        <v>71</v>
      </c>
      <c r="U338" s="111" t="s">
        <v>402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185</v>
      </c>
      <c r="O339" s="111">
        <v>0.66400000000000003</v>
      </c>
      <c r="P339" s="111">
        <v>0.64400000000000002</v>
      </c>
      <c r="Q339" s="111" t="s">
        <v>71</v>
      </c>
      <c r="R339" s="111" t="s">
        <v>71</v>
      </c>
      <c r="S339" s="111" t="s">
        <v>71</v>
      </c>
      <c r="T339" s="111" t="s">
        <v>71</v>
      </c>
      <c r="U339" s="111" t="s">
        <v>680</v>
      </c>
      <c r="V339" s="111" t="s">
        <v>412</v>
      </c>
    </row>
    <row r="340" spans="1:22" x14ac:dyDescent="0.2">
      <c r="A340" s="111" t="s">
        <v>734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368</v>
      </c>
      <c r="O340" s="111">
        <v>8.0000000000000002E-3</v>
      </c>
      <c r="P340" s="111" t="s">
        <v>71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681</v>
      </c>
      <c r="V340" s="111" t="s">
        <v>412</v>
      </c>
    </row>
    <row r="341" spans="1:22" x14ac:dyDescent="0.2">
      <c r="A341" s="144" t="s">
        <v>786</v>
      </c>
      <c r="B341">
        <f>VLOOKUP($A341,$N$5:$U$375,2,FALSE)</f>
        <v>2.15</v>
      </c>
      <c r="C341">
        <f>VLOOKUP($A341,$N$5:$U$375,3,FALSE)</f>
        <v>2.08</v>
      </c>
      <c r="D341">
        <f>VLOOKUP($A341,$N$5:$U$375,4,FALSE)</f>
        <v>32</v>
      </c>
      <c r="E341" t="str">
        <f>VLOOKUP($A341,$N$5:$U$375,5,FALSE)</f>
        <v>N/A</v>
      </c>
      <c r="F341">
        <f>VLOOKUP($A341,$N$5:$U$375,6,FALSE)</f>
        <v>1.9</v>
      </c>
      <c r="G341" t="str">
        <f>VLOOKUP($A341,$N$5:$U$375,7,FALSE)</f>
        <v>N/A</v>
      </c>
      <c r="H341" s="111"/>
      <c r="N341" s="111" t="s">
        <v>369</v>
      </c>
      <c r="O341" s="111">
        <v>0</v>
      </c>
      <c r="P341" s="111" t="s">
        <v>71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682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186</v>
      </c>
      <c r="O342" s="111">
        <v>0.13800000000000001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683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370</v>
      </c>
      <c r="O343" s="111">
        <v>4.8000000000000001E-2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684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371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685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372</v>
      </c>
      <c r="O345" s="111">
        <v>6.0000000000000001E-3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686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187</v>
      </c>
      <c r="O346" s="111">
        <v>20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687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373</v>
      </c>
      <c r="O347" s="111">
        <v>0.08</v>
      </c>
      <c r="P347" s="111" t="s">
        <v>71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688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374</v>
      </c>
      <c r="O348" s="111">
        <v>0.06</v>
      </c>
      <c r="P348" s="111" t="s">
        <v>71</v>
      </c>
      <c r="Q348" s="111" t="s">
        <v>71</v>
      </c>
      <c r="R348" s="111" t="s">
        <v>71</v>
      </c>
      <c r="S348" s="111" t="s">
        <v>71</v>
      </c>
      <c r="T348" s="111" t="s">
        <v>71</v>
      </c>
      <c r="U348" s="111" t="s">
        <v>689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400</v>
      </c>
      <c r="O349" s="111">
        <v>37.1</v>
      </c>
      <c r="P349" s="111">
        <v>39.700000000000003</v>
      </c>
      <c r="Q349" s="111">
        <v>17</v>
      </c>
      <c r="R349" s="111">
        <v>0</v>
      </c>
      <c r="S349" s="111">
        <v>37</v>
      </c>
      <c r="T349" s="111">
        <v>37.1</v>
      </c>
      <c r="U349" s="111" t="s">
        <v>400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188</v>
      </c>
      <c r="O350" s="111">
        <v>19.64</v>
      </c>
      <c r="P350" s="111">
        <v>17.260000000000002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690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375</v>
      </c>
      <c r="O351" s="111">
        <v>17.37</v>
      </c>
      <c r="P351" s="111">
        <v>0</v>
      </c>
      <c r="Q351" s="111">
        <v>29</v>
      </c>
      <c r="R351" s="111">
        <v>35</v>
      </c>
      <c r="S351" s="111">
        <v>18.98</v>
      </c>
      <c r="T351" s="111">
        <v>0</v>
      </c>
      <c r="U351" s="111" t="s">
        <v>691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815</v>
      </c>
      <c r="O352" s="111">
        <v>4148.4701999999997</v>
      </c>
      <c r="P352" s="111" t="s">
        <v>71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815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189</v>
      </c>
      <c r="O353" s="111">
        <v>1.33</v>
      </c>
      <c r="P353" s="111">
        <v>1.3</v>
      </c>
      <c r="Q353" s="111">
        <v>30</v>
      </c>
      <c r="R353" s="111">
        <v>38</v>
      </c>
      <c r="S353" s="111">
        <v>1.27</v>
      </c>
      <c r="T353" s="111">
        <v>1.1499999999999999</v>
      </c>
      <c r="U353" s="111" t="s">
        <v>692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816</v>
      </c>
      <c r="O354" s="111">
        <v>1.75</v>
      </c>
      <c r="P354" s="111">
        <v>1.67</v>
      </c>
      <c r="Q354" s="111">
        <v>28</v>
      </c>
      <c r="R354" s="111" t="s">
        <v>71</v>
      </c>
      <c r="S354" s="111">
        <v>1.69</v>
      </c>
      <c r="T354" s="111" t="s">
        <v>71</v>
      </c>
      <c r="U354" s="111" t="s">
        <v>817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376</v>
      </c>
      <c r="O355" s="111">
        <v>0.16800000000000001</v>
      </c>
      <c r="P355" s="111" t="s">
        <v>71</v>
      </c>
      <c r="Q355" s="111" t="s">
        <v>71</v>
      </c>
      <c r="R355" s="111" t="s">
        <v>71</v>
      </c>
      <c r="S355" s="111" t="s">
        <v>71</v>
      </c>
      <c r="T355" s="111" t="s">
        <v>71</v>
      </c>
      <c r="U355" s="111" t="s">
        <v>693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377</v>
      </c>
      <c r="O356" s="111">
        <v>1.58</v>
      </c>
      <c r="P356" s="111">
        <v>1.45</v>
      </c>
      <c r="Q356" s="111">
        <v>14</v>
      </c>
      <c r="R356" s="111">
        <v>18</v>
      </c>
      <c r="S356" s="111">
        <v>1.39</v>
      </c>
      <c r="T356" s="111">
        <v>1.33</v>
      </c>
      <c r="U356" s="111" t="s">
        <v>694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378</v>
      </c>
      <c r="O357" s="111">
        <v>0.91</v>
      </c>
      <c r="P357" s="111">
        <v>1.01</v>
      </c>
      <c r="Q357" s="111" t="s">
        <v>71</v>
      </c>
      <c r="R357" s="111">
        <v>0</v>
      </c>
      <c r="S357" s="111" t="s">
        <v>71</v>
      </c>
      <c r="T357" s="111">
        <v>0.91</v>
      </c>
      <c r="U357" s="111" t="s">
        <v>695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191</v>
      </c>
      <c r="O358" s="111">
        <v>2.5999999999999999E-2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696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192</v>
      </c>
      <c r="O359" s="111">
        <v>0.13</v>
      </c>
      <c r="P359" s="111">
        <v>0</v>
      </c>
      <c r="Q359" s="111">
        <v>8</v>
      </c>
      <c r="R359" s="111">
        <v>14</v>
      </c>
      <c r="S359" s="111">
        <v>0.17299999999999999</v>
      </c>
      <c r="T359" s="111">
        <v>0</v>
      </c>
      <c r="U359" s="111" t="s">
        <v>697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379</v>
      </c>
      <c r="O360" s="111">
        <v>0.28000000000000003</v>
      </c>
      <c r="P360" s="111">
        <v>0.254</v>
      </c>
      <c r="Q360" s="111">
        <v>38</v>
      </c>
      <c r="R360" s="111" t="s">
        <v>71</v>
      </c>
      <c r="S360" s="111">
        <v>0.25700000000000001</v>
      </c>
      <c r="T360" s="111" t="s">
        <v>71</v>
      </c>
      <c r="U360" s="111" t="s">
        <v>698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380</v>
      </c>
      <c r="O361" s="111">
        <v>0.47599999999999998</v>
      </c>
      <c r="P361" s="111">
        <v>0.44</v>
      </c>
      <c r="Q361" s="111">
        <v>7</v>
      </c>
      <c r="R361" s="111">
        <v>25</v>
      </c>
      <c r="S361" s="111">
        <v>0.442</v>
      </c>
      <c r="T361" s="111">
        <v>0.32800000000000001</v>
      </c>
      <c r="U361" s="111" t="s">
        <v>699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193</v>
      </c>
      <c r="O362" s="111">
        <v>0.16</v>
      </c>
      <c r="P362" s="111" t="s">
        <v>71</v>
      </c>
      <c r="Q362" s="111" t="s">
        <v>71</v>
      </c>
      <c r="R362" s="111" t="s">
        <v>71</v>
      </c>
      <c r="S362" s="111" t="s">
        <v>71</v>
      </c>
      <c r="T362" s="111" t="s">
        <v>71</v>
      </c>
      <c r="U362" s="111" t="s">
        <v>700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194</v>
      </c>
      <c r="O363" s="111">
        <v>0.38900000000000001</v>
      </c>
      <c r="P363" s="111">
        <v>0</v>
      </c>
      <c r="Q363" s="111">
        <v>14</v>
      </c>
      <c r="R363" s="111" t="s">
        <v>71</v>
      </c>
      <c r="S363" s="111">
        <v>0.9</v>
      </c>
      <c r="T363" s="111" t="s">
        <v>71</v>
      </c>
      <c r="U363" s="111" t="s">
        <v>701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381</v>
      </c>
      <c r="O364" s="111">
        <v>0</v>
      </c>
      <c r="P364" s="111">
        <v>5.2</v>
      </c>
      <c r="Q364" s="111">
        <v>47</v>
      </c>
      <c r="R364" s="111">
        <v>0</v>
      </c>
      <c r="S364" s="111">
        <v>4.9000000000000004</v>
      </c>
      <c r="T364" s="111">
        <v>0</v>
      </c>
      <c r="U364" s="111" t="s">
        <v>702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705</v>
      </c>
      <c r="O365" s="111">
        <v>4478.8900999999996</v>
      </c>
      <c r="P365" s="111">
        <v>4406.0200000000004</v>
      </c>
      <c r="Q365" s="111" t="s">
        <v>71</v>
      </c>
      <c r="R365" s="111" t="s">
        <v>71</v>
      </c>
      <c r="S365" s="111" t="s">
        <v>71</v>
      </c>
      <c r="T365" s="111" t="s">
        <v>71</v>
      </c>
      <c r="U365" s="111" t="s">
        <v>706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707</v>
      </c>
      <c r="O366" s="111">
        <v>8297.4199000000008</v>
      </c>
      <c r="P366" s="111">
        <v>8080.6298999999999</v>
      </c>
      <c r="Q366" s="111">
        <v>38</v>
      </c>
      <c r="R366" s="111" t="s">
        <v>71</v>
      </c>
      <c r="S366" s="111">
        <v>8197.7803000000004</v>
      </c>
      <c r="T366" s="111" t="s">
        <v>71</v>
      </c>
      <c r="U366" s="111" t="s">
        <v>708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818</v>
      </c>
      <c r="O367" s="111">
        <v>467.62</v>
      </c>
      <c r="P367" s="111" t="s">
        <v>71</v>
      </c>
      <c r="Q367" s="111" t="s">
        <v>71</v>
      </c>
      <c r="R367" s="111" t="s">
        <v>71</v>
      </c>
      <c r="S367" s="111" t="s">
        <v>71</v>
      </c>
      <c r="T367" s="111" t="s">
        <v>71</v>
      </c>
      <c r="U367" s="111" t="s">
        <v>818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712</v>
      </c>
      <c r="O368" s="111">
        <v>1185.6500000000001</v>
      </c>
      <c r="P368" s="111">
        <v>1149.23</v>
      </c>
      <c r="Q368" s="111">
        <v>31</v>
      </c>
      <c r="R368" s="111" t="s">
        <v>71</v>
      </c>
      <c r="S368" s="111">
        <v>1177.22</v>
      </c>
      <c r="T368" s="111" t="s">
        <v>71</v>
      </c>
      <c r="U368" s="111" t="s">
        <v>713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714</v>
      </c>
      <c r="O369" s="111">
        <v>4944.7700000000004</v>
      </c>
      <c r="P369" s="111">
        <v>4566.4502000000002</v>
      </c>
      <c r="Q369" s="111">
        <v>33</v>
      </c>
      <c r="R369" s="111" t="s">
        <v>71</v>
      </c>
      <c r="S369" s="111">
        <v>4340.8599000000004</v>
      </c>
      <c r="T369" s="111" t="s">
        <v>71</v>
      </c>
      <c r="U369" s="111" t="s">
        <v>715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716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717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720</v>
      </c>
      <c r="O371" s="111">
        <v>5532.4198999999999</v>
      </c>
      <c r="P371" s="111">
        <v>5386.8397999999997</v>
      </c>
      <c r="Q371" s="111">
        <v>31</v>
      </c>
      <c r="R371" s="111" t="s">
        <v>71</v>
      </c>
      <c r="S371" s="111">
        <v>5283.71</v>
      </c>
      <c r="T371" s="111" t="s">
        <v>71</v>
      </c>
      <c r="U371" s="111" t="s">
        <v>721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722</v>
      </c>
      <c r="O372" s="111">
        <v>14175.46</v>
      </c>
      <c r="P372" s="111">
        <v>13446.5098</v>
      </c>
      <c r="Q372" s="111">
        <v>5</v>
      </c>
      <c r="R372" s="111">
        <v>16</v>
      </c>
      <c r="S372" s="111">
        <v>14238.570299999999</v>
      </c>
      <c r="T372" s="111">
        <v>14008.5996</v>
      </c>
      <c r="U372" s="111" t="s">
        <v>723</v>
      </c>
      <c r="V372" s="111" t="s">
        <v>412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724</v>
      </c>
      <c r="O373" s="111">
        <v>8368.2597999999998</v>
      </c>
      <c r="P373" s="111">
        <v>8207.5596000000005</v>
      </c>
      <c r="Q373" s="111">
        <v>32</v>
      </c>
      <c r="R373" s="111" t="s">
        <v>71</v>
      </c>
      <c r="S373" s="111">
        <v>7529.7798000000003</v>
      </c>
      <c r="T373" s="111" t="s">
        <v>71</v>
      </c>
      <c r="U373" s="111" t="s">
        <v>725</v>
      </c>
      <c r="V373" s="111" t="s">
        <v>412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  <c r="N374" s="111" t="s">
        <v>728</v>
      </c>
      <c r="O374" s="111">
        <v>2764.78</v>
      </c>
      <c r="P374" s="111">
        <v>2657.8798999999999</v>
      </c>
      <c r="Q374" s="111">
        <v>0</v>
      </c>
      <c r="R374" s="111">
        <v>24</v>
      </c>
      <c r="S374" s="111">
        <v>2764.78</v>
      </c>
      <c r="T374" s="111">
        <v>2724.77</v>
      </c>
      <c r="U374" s="111" t="s">
        <v>729</v>
      </c>
      <c r="V374" s="111" t="s">
        <v>412</v>
      </c>
    </row>
    <row r="375" spans="2:22" x14ac:dyDescent="0.2">
      <c r="B375" s="111"/>
      <c r="C375" s="111"/>
      <c r="D375" s="111"/>
      <c r="E375" s="111"/>
      <c r="F375" s="111"/>
      <c r="G375" s="111"/>
      <c r="H375" s="111"/>
      <c r="N375" s="111" t="s">
        <v>730</v>
      </c>
      <c r="O375" s="111">
        <v>3160.04</v>
      </c>
      <c r="P375" s="111">
        <v>2681.6498999999999</v>
      </c>
      <c r="Q375" s="111">
        <v>43</v>
      </c>
      <c r="R375" s="111" t="s">
        <v>71</v>
      </c>
      <c r="S375" s="111">
        <v>2762.3301000000001</v>
      </c>
      <c r="T375" s="111" t="s">
        <v>71</v>
      </c>
      <c r="U375" s="111" t="s">
        <v>731</v>
      </c>
      <c r="V375" s="111" t="s">
        <v>412</v>
      </c>
    </row>
    <row r="376" spans="2:22" x14ac:dyDescent="0.2">
      <c r="B376" s="111"/>
      <c r="C376" s="111"/>
      <c r="D376" s="111"/>
      <c r="E376" s="111"/>
      <c r="F376" s="111"/>
      <c r="G376" s="111"/>
      <c r="H376" s="111"/>
      <c r="N376" s="111" t="s">
        <v>732</v>
      </c>
      <c r="O376" s="111">
        <v>3621.6001000000001</v>
      </c>
      <c r="P376" s="111">
        <v>3764.3301000000001</v>
      </c>
      <c r="Q376" s="111">
        <v>11</v>
      </c>
      <c r="R376" s="111">
        <v>0</v>
      </c>
      <c r="S376" s="111">
        <v>3764.27</v>
      </c>
      <c r="T376" s="111">
        <v>3621.6001000000001</v>
      </c>
      <c r="U376" s="111" t="s">
        <v>733</v>
      </c>
      <c r="V376" s="111" t="s">
        <v>412</v>
      </c>
    </row>
    <row r="377" spans="2:22" x14ac:dyDescent="0.2">
      <c r="B377" s="111"/>
      <c r="C377" s="111"/>
      <c r="D377" s="111"/>
      <c r="E377" s="111"/>
      <c r="F377" s="111"/>
      <c r="G377" s="111"/>
      <c r="H377" s="111"/>
      <c r="N377" s="111" t="s">
        <v>734</v>
      </c>
      <c r="O377" s="111">
        <v>2152.8101000000001</v>
      </c>
      <c r="P377" s="111">
        <v>2344.1100999999999</v>
      </c>
      <c r="Q377" s="111" t="s">
        <v>71</v>
      </c>
      <c r="R377" s="111">
        <v>3</v>
      </c>
      <c r="S377" s="111" t="s">
        <v>71</v>
      </c>
      <c r="T377" s="111">
        <v>2263.4198999999999</v>
      </c>
      <c r="U377" s="111" t="s">
        <v>735</v>
      </c>
      <c r="V377" s="111" t="s">
        <v>412</v>
      </c>
    </row>
    <row r="378" spans="2:22" x14ac:dyDescent="0.2">
      <c r="B378" s="111"/>
      <c r="C378" s="111"/>
      <c r="D378" s="111"/>
      <c r="E378" s="111"/>
      <c r="F378" s="111"/>
      <c r="G378" s="111"/>
      <c r="H378" s="111"/>
      <c r="N378" s="111" t="s">
        <v>736</v>
      </c>
      <c r="O378" s="111">
        <v>9948.7196999999996</v>
      </c>
      <c r="P378" s="111">
        <v>8960.3495999999996</v>
      </c>
      <c r="Q378" s="111">
        <v>17</v>
      </c>
      <c r="R378" s="111" t="s">
        <v>71</v>
      </c>
      <c r="S378" s="111">
        <v>9466.0995999999996</v>
      </c>
      <c r="T378" s="111" t="s">
        <v>71</v>
      </c>
      <c r="U378" s="111" t="s">
        <v>737</v>
      </c>
      <c r="V378" s="111" t="s">
        <v>412</v>
      </c>
    </row>
    <row r="379" spans="2:22" x14ac:dyDescent="0.2">
      <c r="B379" s="111"/>
      <c r="C379" s="111"/>
      <c r="D379" s="111"/>
      <c r="E379" s="111"/>
      <c r="F379" s="111"/>
      <c r="G379" s="111"/>
      <c r="H379" s="111"/>
      <c r="N379" s="111" t="s">
        <v>738</v>
      </c>
      <c r="O379" s="111">
        <v>517.67999999999995</v>
      </c>
      <c r="P379" s="111">
        <v>482.04</v>
      </c>
      <c r="Q379" s="111">
        <v>34</v>
      </c>
      <c r="R379" s="111" t="s">
        <v>71</v>
      </c>
      <c r="S379" s="111">
        <v>405.72</v>
      </c>
      <c r="T379" s="111" t="s">
        <v>71</v>
      </c>
      <c r="U379" s="111" t="s">
        <v>739</v>
      </c>
      <c r="V379" s="111" t="s">
        <v>412</v>
      </c>
    </row>
    <row r="380" spans="2:22" x14ac:dyDescent="0.2">
      <c r="B380" s="111"/>
      <c r="C380" s="111"/>
      <c r="D380" s="111"/>
      <c r="E380" s="111"/>
      <c r="F380" s="111"/>
      <c r="G380" s="111"/>
      <c r="H380" s="111"/>
      <c r="N380" s="111" t="s">
        <v>740</v>
      </c>
      <c r="O380" s="111">
        <v>5797.9502000000002</v>
      </c>
      <c r="P380" s="111">
        <v>5396.6899000000003</v>
      </c>
      <c r="Q380" s="111">
        <v>35</v>
      </c>
      <c r="R380" s="111" t="s">
        <v>71</v>
      </c>
      <c r="S380" s="111">
        <v>5096.7402000000002</v>
      </c>
      <c r="T380" s="111" t="s">
        <v>71</v>
      </c>
      <c r="U380" s="111" t="s">
        <v>741</v>
      </c>
      <c r="V380" s="111" t="s">
        <v>412</v>
      </c>
    </row>
    <row r="381" spans="2:22" x14ac:dyDescent="0.2">
      <c r="B381" s="111"/>
      <c r="C381" s="111"/>
      <c r="D381" s="111"/>
      <c r="E381" s="111"/>
      <c r="F381" s="111"/>
      <c r="G381" s="111"/>
      <c r="H381" s="111"/>
      <c r="N381" s="111" t="s">
        <v>743</v>
      </c>
      <c r="O381" s="111">
        <v>0</v>
      </c>
      <c r="P381" s="111" t="s">
        <v>71</v>
      </c>
      <c r="Q381" s="111" t="s">
        <v>71</v>
      </c>
      <c r="R381" s="111" t="s">
        <v>71</v>
      </c>
      <c r="S381" s="111" t="s">
        <v>71</v>
      </c>
      <c r="T381" s="111" t="s">
        <v>71</v>
      </c>
      <c r="U381" s="111" t="s">
        <v>744</v>
      </c>
      <c r="V381" s="111" t="s">
        <v>412</v>
      </c>
    </row>
    <row r="382" spans="2:22" x14ac:dyDescent="0.2">
      <c r="B382" s="111"/>
      <c r="C382" s="111"/>
      <c r="D382" s="111"/>
      <c r="E382" s="111"/>
      <c r="F382" s="111"/>
      <c r="G382" s="111"/>
      <c r="H382" s="111"/>
      <c r="N382" s="111" t="s">
        <v>745</v>
      </c>
      <c r="O382" s="111">
        <v>1331.72</v>
      </c>
      <c r="P382" s="111">
        <v>1299.5999999999999</v>
      </c>
      <c r="Q382" s="111">
        <v>38</v>
      </c>
      <c r="R382" s="111" t="s">
        <v>71</v>
      </c>
      <c r="S382" s="111">
        <v>1173.5899999999999</v>
      </c>
      <c r="T382" s="111" t="s">
        <v>71</v>
      </c>
      <c r="U382" s="111" t="s">
        <v>746</v>
      </c>
      <c r="V382" s="111" t="s">
        <v>412</v>
      </c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2025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2025-08-30T08:53:34Z</dcterms:modified>
</cp:coreProperties>
</file>