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amay\"/>
    </mc:Choice>
  </mc:AlternateContent>
  <xr:revisionPtr revIDLastSave="0" documentId="8_{8F322419-330A-4DF3-93A1-364873FD70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4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I23" i="2" l="1"/>
  <c r="B12" i="2"/>
  <c r="G319" i="1" l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C30" i="2" s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B16" i="2" s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4" i="2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sharedStrings.xml><?xml version="1.0" encoding="utf-8"?>
<sst xmlns="http://schemas.openxmlformats.org/spreadsheetml/2006/main" count="2576" uniqueCount="811">
  <si>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</si>
  <si>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</si>
  <si>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</si>
  <si>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</si>
  <si>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</si>
  <si>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</si>
  <si>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</si>
  <si>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</si>
  <si>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</si>
  <si>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</si>
  <si>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</si>
  <si>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</si>
  <si>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</si>
  <si>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</si>
  <si>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</si>
  <si>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</si>
  <si>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</si>
  <si>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</si>
  <si>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</si>
  <si>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</si>
  <si>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</si>
  <si>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</si>
  <si>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</si>
  <si>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</si>
  <si>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</si>
  <si>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</si>
  <si>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</si>
  <si>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</si>
  <si>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</si>
  <si>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</si>
  <si>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</si>
  <si>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</si>
  <si>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</si>
  <si>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</si>
  <si>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</si>
  <si>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</si>
  <si>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</si>
  <si>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</si>
  <si>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</si>
  <si>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</si>
  <si>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</si>
  <si>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</si>
  <si>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</si>
  <si>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</si>
  <si>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</si>
  <si>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</si>
  <si>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</si>
  <si>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</si>
  <si>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</si>
  <si>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</si>
  <si>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</si>
  <si>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</si>
  <si>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</si>
  <si>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</si>
  <si>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</si>
  <si>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</si>
  <si>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</si>
  <si>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</si>
  <si>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</si>
  <si>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</si>
  <si>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</si>
  <si>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</si>
  <si>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</si>
  <si>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</si>
  <si>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</si>
  <si>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</si>
  <si>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</si>
  <si>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</si>
  <si>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</si>
  <si>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</si>
  <si>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</si>
  <si>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</si>
  <si>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</si>
  <si>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</si>
  <si>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</si>
  <si>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</si>
  <si>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</si>
  <si>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</si>
  <si>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</si>
  <si>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</si>
  <si>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</si>
  <si>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</si>
  <si>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</si>
  <si>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</si>
  <si>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</si>
  <si>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</si>
  <si>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</si>
  <si>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</si>
  <si>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</si>
  <si>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</si>
  <si>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</si>
  <si>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</si>
  <si>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</si>
  <si>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</si>
  <si>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</si>
  <si>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</si>
  <si>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</si>
  <si>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</si>
  <si>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</si>
  <si>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</si>
  <si>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</si>
  <si>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</si>
  <si>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</si>
  <si>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</si>
  <si>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</si>
  <si>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</si>
  <si>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</si>
  <si>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</si>
  <si>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</si>
  <si>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</si>
  <si>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</si>
  <si>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</si>
  <si>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</si>
  <si>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</si>
  <si>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</si>
  <si>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</si>
  <si>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</si>
  <si>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</si>
  <si>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</si>
  <si>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</si>
  <si>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</si>
  <si>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</si>
  <si>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</si>
  <si>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</si>
  <si>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</si>
  <si>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</si>
  <si>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</si>
  <si>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</si>
  <si>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</si>
  <si>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</si>
  <si>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</si>
  <si>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</si>
  <si>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</si>
  <si>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</si>
  <si>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</si>
  <si>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</si>
  <si>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</si>
  <si>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</si>
  <si>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</si>
  <si>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</si>
  <si>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</si>
  <si>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</si>
  <si>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</si>
  <si>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</si>
  <si>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</si>
  <si>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</si>
  <si>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</si>
  <si>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</si>
  <si>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</si>
  <si>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</si>
  <si>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</si>
  <si>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</si>
  <si>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</si>
  <si>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</si>
  <si>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</si>
  <si>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</si>
  <si>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</si>
  <si>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</si>
  <si>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</si>
  <si>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</si>
  <si>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</si>
  <si>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</si>
  <si>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</si>
  <si>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</si>
  <si>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</si>
  <si>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</si>
  <si>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</si>
  <si>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</si>
  <si>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</si>
  <si>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</si>
  <si>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</si>
  <si>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</si>
  <si>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</si>
  <si>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</si>
  <si>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</si>
  <si>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</si>
  <si>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</si>
  <si>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</si>
  <si>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</si>
  <si>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</si>
  <si>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</si>
  <si>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</si>
  <si>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</si>
  <si>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</si>
  <si>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</si>
  <si>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</si>
  <si>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</si>
  <si>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</si>
  <si>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</si>
  <si>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</si>
  <si>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</si>
  <si>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</si>
  <si>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</si>
  <si>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</si>
  <si>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</si>
  <si>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</si>
  <si>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</si>
  <si>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</si>
  <si>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</si>
  <si>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</si>
  <si>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</si>
  <si>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</si>
  <si>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</si>
  <si>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</si>
  <si>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</si>
  <si>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</si>
  <si>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</si>
  <si>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</si>
  <si>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</si>
  <si>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</si>
  <si>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</si>
  <si>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</si>
  <si>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</si>
  <si>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</si>
  <si>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</si>
  <si>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</si>
  <si>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</si>
  <si>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</si>
  <si>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</si>
  <si>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</si>
  <si>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</si>
  <si>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</si>
  <si>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</si>
  <si>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</si>
  <si>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</si>
  <si>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</si>
  <si>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</si>
  <si>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</si>
  <si>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</si>
  <si>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</si>
  <si>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</si>
  <si>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</si>
  <si>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</si>
  <si>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</si>
  <si>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</si>
  <si>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</si>
  <si>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</si>
  <si>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</si>
  <si>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</si>
  <si>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</si>
  <si>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</si>
  <si>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</si>
  <si>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</si>
  <si>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</si>
  <si>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</si>
  <si>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</si>
  <si>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</si>
  <si>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</si>
  <si>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</si>
  <si>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</si>
  <si>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</si>
  <si>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</si>
  <si>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</si>
  <si>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</si>
  <si>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</si>
  <si>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</si>
  <si>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</si>
  <si>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</si>
  <si>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</si>
  <si>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</si>
  <si>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</si>
  <si>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</si>
  <si>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</si>
  <si>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</si>
  <si>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</si>
  <si>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</si>
  <si>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</si>
  <si>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</si>
  <si>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</si>
  <si>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</si>
  <si>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</si>
  <si>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</si>
  <si>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</si>
  <si>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</si>
  <si>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</si>
  <si>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</si>
  <si>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</si>
  <si>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</si>
  <si>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</si>
  <si>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</si>
  <si>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</si>
  <si>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</si>
  <si>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</si>
  <si>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</si>
  <si>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</si>
  <si>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</si>
  <si>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</si>
  <si>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</si>
  <si>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</si>
  <si>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</si>
  <si>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</si>
  <si>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</si>
  <si>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</si>
  <si>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</si>
  <si>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</si>
  <si>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</si>
  <si>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</si>
  <si>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</si>
  <si>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</si>
  <si>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</si>
  <si>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</si>
  <si>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</si>
  <si>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</si>
  <si>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</si>
  <si>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</si>
  <si>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</si>
  <si>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</si>
  <si>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</si>
  <si>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</si>
  <si>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</si>
  <si>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</si>
  <si>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</si>
  <si>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</si>
  <si>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</si>
  <si>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</si>
  <si>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</si>
  <si>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</si>
  <si>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</si>
  <si>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</si>
  <si>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</si>
  <si>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</si>
  <si>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</si>
  <si>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</si>
  <si>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</si>
  <si>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</si>
  <si>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</si>
  <si>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</si>
  <si>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</si>
  <si>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</si>
  <si>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</si>
  <si>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</si>
  <si>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</si>
  <si>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</si>
  <si>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</si>
  <si>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</si>
  <si>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</si>
  <si>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</si>
  <si>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</si>
  <si>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</si>
  <si>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</si>
  <si>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</si>
  <si>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</si>
  <si>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</si>
  <si>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</si>
  <si>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</si>
  <si>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</si>
  <si>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</si>
  <si>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</si>
  <si>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</si>
  <si>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</si>
  <si>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</si>
  <si>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</si>
  <si>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</si>
  <si>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</si>
  <si>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</si>
  <si>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</si>
  <si>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</si>
  <si>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</si>
  <si>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</si>
  <si>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</si>
  <si>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</si>
  <si>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</si>
  <si>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</si>
  <si>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</si>
  <si>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</si>
  <si>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</si>
  <si>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</si>
  <si>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</si>
  <si>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</si>
  <si>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</si>
  <si>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</si>
  <si>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</si>
  <si>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</si>
  <si>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</si>
  <si>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</si>
  <si>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</si>
  <si>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</si>
  <si>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</si>
  <si>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</si>
  <si>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</si>
  <si>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</si>
  <si>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</si>
  <si>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</si>
  <si>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</si>
  <si>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</si>
  <si>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</si>
  <si>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</si>
  <si>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</si>
  <si>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</si>
  <si>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</si>
  <si>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</si>
  <si>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</si>
  <si>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</si>
  <si>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</si>
  <si>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</si>
  <si>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</si>
  <si>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</si>
  <si>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</si>
  <si>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</si>
  <si>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</si>
  <si>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</si>
  <si>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</si>
  <si>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</si>
  <si>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</si>
  <si>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</si>
  <si>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</si>
  <si>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</si>
  <si>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</si>
  <si>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</si>
  <si>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</si>
  <si>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</si>
  <si>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</si>
  <si>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</si>
  <si>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</si>
  <si>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</si>
  <si>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</si>
  <si>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</si>
  <si>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</si>
  <si>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</si>
  <si>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</si>
  <si>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</si>
  <si>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</si>
  <si>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</si>
  <si>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</si>
  <si>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</si>
  <si>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</si>
  <si>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</si>
  <si>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</si>
  <si>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</si>
  <si>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</si>
  <si>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</si>
  <si>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</si>
  <si>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</si>
  <si>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</si>
  <si>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</si>
  <si>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</si>
  <si>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</si>
  <si>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</si>
  <si>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</si>
  <si>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</si>
  <si>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VIOBOR</t>
  </si>
  <si>
    <t>XAKOBOR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</si>
  <si>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</si>
  <si>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</si>
  <si>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</si>
  <si>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</si>
  <si>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</si>
  <si>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</si>
  <si>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</si>
  <si>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</si>
  <si>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</si>
  <si>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</si>
  <si>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</si>
  <si>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</si>
  <si>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</si>
  <si>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</si>
  <si>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</si>
  <si>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</si>
  <si>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</si>
  <si>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</si>
  <si>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</si>
  <si>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</si>
  <si>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</si>
  <si>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</si>
  <si>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</si>
  <si>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</si>
  <si>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</si>
  <si>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</si>
  <si>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</si>
  <si>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</si>
  <si>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</si>
  <si>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</si>
  <si>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</si>
  <si>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</si>
  <si>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</si>
  <si>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</si>
  <si>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</si>
  <si>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</si>
  <si>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</si>
  <si>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</si>
  <si>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</si>
  <si>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</si>
  <si>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</si>
  <si>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</si>
  <si>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</si>
  <si>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</si>
  <si>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</si>
  <si>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</si>
  <si>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</si>
  <si>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</si>
  <si>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</si>
  <si>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</si>
  <si>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</si>
  <si>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</si>
  <si>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</si>
  <si>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</si>
  <si>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</si>
  <si>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</si>
  <si>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</si>
  <si>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</si>
  <si>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</si>
  <si>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</si>
  <si>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</si>
  <si>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</si>
  <si>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</si>
  <si>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</si>
  <si>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</si>
  <si>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</si>
  <si>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</si>
  <si>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</si>
  <si>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</si>
  <si>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</si>
  <si>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</si>
  <si>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</si>
  <si>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</si>
  <si>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</si>
  <si>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</si>
  <si>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</si>
  <si>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</si>
  <si>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</si>
  <si>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</si>
  <si>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</si>
  <si>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</si>
  <si>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</si>
  <si>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</si>
  <si>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</si>
  <si>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</si>
  <si>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</si>
  <si>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</si>
  <si>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</si>
  <si>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</si>
  <si>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</si>
  <si>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</si>
  <si>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</si>
  <si>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</si>
  <si>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</si>
  <si>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</si>
  <si>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</si>
  <si>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</si>
  <si>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</si>
  <si>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</si>
  <si>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</si>
  <si>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</si>
  <si>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</si>
  <si>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</si>
  <si>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</si>
  <si>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</si>
  <si>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</si>
  <si>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</si>
  <si>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</si>
  <si>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</si>
  <si>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</si>
  <si>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</si>
  <si>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</si>
  <si>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</si>
  <si>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</si>
  <si>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</si>
  <si>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</si>
  <si>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</si>
  <si>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</si>
  <si>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</si>
  <si>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</si>
  <si>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</si>
  <si>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</si>
  <si>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</si>
  <si>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</si>
  <si>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</si>
  <si>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</si>
  <si>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</si>
  <si>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</si>
  <si>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</si>
  <si>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</si>
  <si>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</si>
  <si>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</si>
  <si>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</si>
  <si>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</si>
  <si>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</si>
  <si>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</si>
  <si>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</si>
  <si>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</si>
  <si>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</si>
  <si>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</si>
  <si>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</si>
  <si>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</si>
  <si>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</si>
  <si>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</si>
  <si>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</si>
  <si>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</si>
  <si>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</si>
  <si>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</si>
  <si>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</si>
  <si>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</si>
  <si>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</si>
  <si>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</si>
  <si>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</si>
  <si>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</si>
  <si>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</si>
  <si>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</si>
  <si>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</si>
  <si>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</si>
  <si>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</si>
  <si>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</si>
  <si>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</si>
  <si>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</si>
  <si>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</si>
  <si>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</si>
  <si>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</si>
  <si>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</si>
  <si>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</si>
  <si>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</si>
  <si>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</si>
  <si>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</si>
  <si>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</si>
  <si>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</si>
  <si>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</si>
  <si>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</si>
  <si>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</si>
  <si>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</si>
  <si>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</si>
  <si>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</si>
  <si>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</si>
  <si>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</si>
  <si>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</si>
  <si>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</si>
  <si>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</si>
  <si>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</si>
  <si>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</si>
  <si>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</si>
  <si>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</si>
  <si>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</si>
  <si>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</si>
  <si>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</si>
  <si>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</si>
  <si>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</si>
  <si>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</si>
  <si>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</si>
  <si>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</si>
  <si>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</si>
  <si>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</si>
  <si>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</si>
  <si>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</si>
  <si>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</si>
  <si>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</si>
  <si>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</si>
  <si>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</si>
  <si>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</si>
  <si>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</si>
  <si>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</si>
  <si>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</si>
  <si>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</si>
  <si>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</si>
  <si>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</si>
  <si>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</si>
  <si>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</si>
  <si>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</si>
  <si>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</si>
  <si>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</si>
  <si>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</si>
  <si>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</si>
  <si>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</si>
  <si>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</si>
  <si>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</si>
  <si>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</si>
  <si>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</si>
  <si>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</si>
  <si>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</si>
  <si>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</si>
  <si>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</si>
  <si>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</si>
  <si>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</si>
  <si>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</si>
  <si>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</si>
  <si>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</si>
  <si>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</si>
  <si>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</si>
  <si>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</si>
  <si>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</si>
  <si>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</si>
  <si>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</si>
  <si>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</si>
  <si>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</si>
  <si>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</si>
  <si>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</si>
  <si>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</si>
  <si>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</si>
  <si>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</si>
  <si>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</si>
  <si>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</si>
  <si>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</si>
  <si>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</si>
  <si>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</si>
  <si>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</si>
  <si>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</si>
  <si>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</si>
  <si>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</si>
  <si>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</si>
  <si>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</si>
  <si>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</si>
  <si>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</si>
  <si>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</si>
  <si>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</si>
  <si>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</si>
  <si>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</si>
  <si>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</si>
  <si>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</si>
  <si>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</si>
  <si>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</si>
  <si>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ΑΤΤΙΚΑΔ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</si>
  <si>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</si>
  <si>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</si>
  <si>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</si>
  <si>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</si>
  <si>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</si>
  <si>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</si>
  <si>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</si>
  <si>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</si>
  <si>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</si>
  <si>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</si>
  <si>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</si>
  <si>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ΜΙΓΡΕ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</si>
  <si>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</si>
  <si>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</si>
  <si>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</si>
  <si>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</si>
  <si>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</si>
  <si>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</si>
  <si>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</si>
  <si>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</si>
  <si>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</si>
  <si>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</si>
  <si>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</si>
  <si>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</si>
  <si>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ΣΑΟΣ</t>
  </si>
  <si>
    <t>ΤΕΝΕΡΓΕ</t>
  </si>
  <si>
    <t>ΤΡΟΠ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</si>
  <si>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</si>
  <si>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</si>
  <si>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</si>
  <si>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</si>
  <si>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</si>
  <si>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</si>
  <si>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</si>
  <si>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</si>
  <si>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</si>
  <si>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</si>
  <si>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</si>
  <si>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</si>
  <si>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</si>
  <si>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</si>
  <si>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</si>
  <si>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ΧΑΛΥΒ</t>
  </si>
  <si>
    <t>ΧΑΤΖΠ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</si>
  <si>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</si>
  <si>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</si>
  <si>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</si>
  <si>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</si>
  <si>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</si>
  <si>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</si>
  <si>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</si>
  <si>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</si>
  <si>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</si>
  <si>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</si>
  <si>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ADAK</t>
  </si>
  <si>
    <t>ADMHE</t>
  </si>
  <si>
    <t>ΑΔΜΗΕ</t>
  </si>
  <si>
    <t>ALPHA</t>
  </si>
  <si>
    <t>ASI</t>
  </si>
  <si>
    <t>ASIP</t>
  </si>
  <si>
    <t>ATHEX_ESG</t>
  </si>
  <si>
    <t>ATTIKAD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</si>
  <si>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</si>
  <si>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</si>
  <si>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</si>
  <si>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</si>
  <si>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</si>
  <si>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</si>
  <si>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</si>
  <si>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</si>
  <si>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</si>
  <si>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</si>
  <si>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</si>
  <si>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MIGRE</t>
  </si>
  <si>
    <t>MPLEKEDROS</t>
  </si>
  <si>
    <t>ΜΠΛΕΚΕΔΡΟΣ</t>
  </si>
  <si>
    <t>OPTIMA</t>
  </si>
  <si>
    <t>PREMIA</t>
  </si>
  <si>
    <t>PRONTEA</t>
  </si>
  <si>
    <t>REBOIL</t>
  </si>
  <si>
    <t>SANMEZZ</t>
  </si>
  <si>
    <t>SAOS</t>
  </si>
  <si>
    <t>TENERGE</t>
  </si>
  <si>
    <t>TROP</t>
  </si>
  <si>
    <t>XALYB</t>
  </si>
  <si>
    <t>XATZP</t>
  </si>
  <si>
    <t>ΜΑΣΤΙΧΑ</t>
  </si>
  <si>
    <t>ΝΤΟΤΣΟΦΤ</t>
  </si>
  <si>
    <t>ΑΔΑΚ20</t>
  </si>
  <si>
    <t>ΡΕΒ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</si>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</sst>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2024'!$L$3,'ΕΠΙΛΟΓΕΣ 2024'!$N$3)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2024'!$L$4,'ΕΠΙΛΟΓΕΣ 2024'!$N$4)</c:f>
              <c:numCache>
                <c:formatCode>0.00%</c:formatCode>
                <c:ptCount val="2"/>
                <c:pt idx="0">
                  <c:v>0.14395669981449993</c:v>
                </c:pt>
                <c:pt idx="1">
                  <c:v>0.17450175889825609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69440"/>
        <c:axId val="97433088"/>
      </c:barChart>
      <c:catAx>
        <c:axId val="87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7433088"/>
        <c:crosses val="autoZero"/>
        <c:auto val="1"/>
        <c:lblAlgn val="ctr"/>
        <c:lblOffset val="100"/>
        <c:noMultiLvlLbl val="0"/>
      </c:catAx>
      <c:valAx>
        <c:axId val="9743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4694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1399.633635868448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6064"/>
        <c:axId val="85024768"/>
      </c:barChart>
      <c:catAx>
        <c:axId val="149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5024768"/>
        <c:crosses val="autoZero"/>
        <c:auto val="1"/>
        <c:lblAlgn val="ctr"/>
        <c:lblOffset val="100"/>
        <c:noMultiLvlLbl val="0"/>
      </c:catAx>
      <c:valAx>
        <c:axId val="8502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497360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5</c:v>
                </c:pt>
                <c:pt idx="2">
                  <c:v>1.05</c:v>
                </c:pt>
                <c:pt idx="3">
                  <c:v>2.06</c:v>
                </c:pt>
                <c:pt idx="4">
                  <c:v>0.44</c:v>
                </c:pt>
                <c:pt idx="5">
                  <c:v>0</c:v>
                </c:pt>
                <c:pt idx="6">
                  <c:v>5.97</c:v>
                </c:pt>
                <c:pt idx="7">
                  <c:v>0</c:v>
                </c:pt>
                <c:pt idx="8">
                  <c:v>28.545000000000002</c:v>
                </c:pt>
                <c:pt idx="9">
                  <c:v>35.35</c:v>
                </c:pt>
                <c:pt idx="10">
                  <c:v>2.88</c:v>
                </c:pt>
                <c:pt idx="11">
                  <c:v>3.5000000000000003E-2</c:v>
                </c:pt>
                <c:pt idx="12">
                  <c:v>1.4E-2</c:v>
                </c:pt>
                <c:pt idx="13">
                  <c:v>0.72299999999999998</c:v>
                </c:pt>
                <c:pt idx="14">
                  <c:v>1.0149999999999999</c:v>
                </c:pt>
                <c:pt idx="15">
                  <c:v>5.17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1.0900000000000001</c:v>
                </c:pt>
                <c:pt idx="19">
                  <c:v>0.18</c:v>
                </c:pt>
                <c:pt idx="20">
                  <c:v>5</c:v>
                </c:pt>
                <c:pt idx="21">
                  <c:v>2.23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</c:v>
                </c:pt>
                <c:pt idx="25">
                  <c:v>6.72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12.04</c:v>
                </c:pt>
                <c:pt idx="31">
                  <c:v>0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3.49</c:v>
                </c:pt>
                <c:pt idx="35">
                  <c:v>7.32</c:v>
                </c:pt>
                <c:pt idx="36">
                  <c:v>5.29</c:v>
                </c:pt>
                <c:pt idx="37">
                  <c:v>0</c:v>
                </c:pt>
                <c:pt idx="38">
                  <c:v>1.1000000000000001</c:v>
                </c:pt>
                <c:pt idx="39">
                  <c:v>0</c:v>
                </c:pt>
                <c:pt idx="40">
                  <c:v>2010.16</c:v>
                </c:pt>
                <c:pt idx="41">
                  <c:v>0.879</c:v>
                </c:pt>
                <c:pt idx="42">
                  <c:v>0</c:v>
                </c:pt>
                <c:pt idx="43">
                  <c:v>8.7799999999999994</c:v>
                </c:pt>
                <c:pt idx="44">
                  <c:v>0.75800000000000001</c:v>
                </c:pt>
                <c:pt idx="45">
                  <c:v>1.2E-2</c:v>
                </c:pt>
                <c:pt idx="46">
                  <c:v>2.16</c:v>
                </c:pt>
                <c:pt idx="47">
                  <c:v>0</c:v>
                </c:pt>
                <c:pt idx="48">
                  <c:v>5.8000000000000003E-2</c:v>
                </c:pt>
                <c:pt idx="49">
                  <c:v>0.19</c:v>
                </c:pt>
                <c:pt idx="50">
                  <c:v>0.17599999999999999</c:v>
                </c:pt>
                <c:pt idx="51">
                  <c:v>0.24</c:v>
                </c:pt>
                <c:pt idx="52">
                  <c:v>0</c:v>
                </c:pt>
                <c:pt idx="53">
                  <c:v>4.6399999999999997</c:v>
                </c:pt>
                <c:pt idx="54">
                  <c:v>5.54</c:v>
                </c:pt>
                <c:pt idx="55">
                  <c:v>1.5449999999999999</c:v>
                </c:pt>
                <c:pt idx="56">
                  <c:v>1.5149999999999999</c:v>
                </c:pt>
                <c:pt idx="57">
                  <c:v>0.20799999999999999</c:v>
                </c:pt>
                <c:pt idx="58">
                  <c:v>0.14399999999999999</c:v>
                </c:pt>
                <c:pt idx="59">
                  <c:v>0.30399999999999999</c:v>
                </c:pt>
                <c:pt idx="60">
                  <c:v>2.02</c:v>
                </c:pt>
                <c:pt idx="61">
                  <c:v>1.3</c:v>
                </c:pt>
                <c:pt idx="62">
                  <c:v>0.41599999999999998</c:v>
                </c:pt>
                <c:pt idx="63">
                  <c:v>8.9600000000000009</c:v>
                </c:pt>
                <c:pt idx="64">
                  <c:v>6.8</c:v>
                </c:pt>
                <c:pt idx="65">
                  <c:v>4</c:v>
                </c:pt>
                <c:pt idx="66">
                  <c:v>5.24</c:v>
                </c:pt>
                <c:pt idx="67">
                  <c:v>6.84</c:v>
                </c:pt>
                <c:pt idx="68">
                  <c:v>0</c:v>
                </c:pt>
                <c:pt idx="69">
                  <c:v>15086.559600000001</c:v>
                </c:pt>
                <c:pt idx="70">
                  <c:v>0</c:v>
                </c:pt>
                <c:pt idx="71">
                  <c:v>13.59</c:v>
                </c:pt>
                <c:pt idx="72">
                  <c:v>8.44</c:v>
                </c:pt>
                <c:pt idx="73">
                  <c:v>13084.1523</c:v>
                </c:pt>
                <c:pt idx="74">
                  <c:v>0.05</c:v>
                </c:pt>
                <c:pt idx="75">
                  <c:v>0</c:v>
                </c:pt>
                <c:pt idx="76">
                  <c:v>0.64</c:v>
                </c:pt>
                <c:pt idx="77">
                  <c:v>2.34</c:v>
                </c:pt>
                <c:pt idx="78">
                  <c:v>0.25</c:v>
                </c:pt>
                <c:pt idx="79">
                  <c:v>7949.2798000000003</c:v>
                </c:pt>
                <c:pt idx="80">
                  <c:v>0.3</c:v>
                </c:pt>
                <c:pt idx="81">
                  <c:v>1.5</c:v>
                </c:pt>
                <c:pt idx="82">
                  <c:v>38.729999999999997</c:v>
                </c:pt>
                <c:pt idx="83">
                  <c:v>22.36</c:v>
                </c:pt>
                <c:pt idx="84">
                  <c:v>6.82</c:v>
                </c:pt>
                <c:pt idx="85">
                  <c:v>1.885</c:v>
                </c:pt>
                <c:pt idx="86">
                  <c:v>7.4999999999999997E-2</c:v>
                </c:pt>
                <c:pt idx="87">
                  <c:v>5.27</c:v>
                </c:pt>
                <c:pt idx="88">
                  <c:v>0.15</c:v>
                </c:pt>
                <c:pt idx="89">
                  <c:v>0</c:v>
                </c:pt>
                <c:pt idx="90">
                  <c:v>45.48</c:v>
                </c:pt>
                <c:pt idx="91">
                  <c:v>20.3</c:v>
                </c:pt>
                <c:pt idx="92">
                  <c:v>0.62</c:v>
                </c:pt>
                <c:pt idx="93">
                  <c:v>2.02</c:v>
                </c:pt>
                <c:pt idx="94">
                  <c:v>0</c:v>
                </c:pt>
                <c:pt idx="95">
                  <c:v>0</c:v>
                </c:pt>
                <c:pt idx="96">
                  <c:v>5.0999999999999996</c:v>
                </c:pt>
                <c:pt idx="97">
                  <c:v>2.6</c:v>
                </c:pt>
                <c:pt idx="98">
                  <c:v>0</c:v>
                </c:pt>
                <c:pt idx="99">
                  <c:v>0.56000000000000005</c:v>
                </c:pt>
                <c:pt idx="100">
                  <c:v>2.19</c:v>
                </c:pt>
                <c:pt idx="101">
                  <c:v>7.0000000000000007E-2</c:v>
                </c:pt>
                <c:pt idx="102">
                  <c:v>1.17</c:v>
                </c:pt>
                <c:pt idx="103">
                  <c:v>13.8</c:v>
                </c:pt>
                <c:pt idx="104">
                  <c:v>1.31</c:v>
                </c:pt>
                <c:pt idx="105">
                  <c:v>0</c:v>
                </c:pt>
                <c:pt idx="106">
                  <c:v>7.6</c:v>
                </c:pt>
                <c:pt idx="107">
                  <c:v>2.11</c:v>
                </c:pt>
                <c:pt idx="108">
                  <c:v>2.16</c:v>
                </c:pt>
                <c:pt idx="109">
                  <c:v>1.61</c:v>
                </c:pt>
                <c:pt idx="110">
                  <c:v>0.11700000000000001</c:v>
                </c:pt>
                <c:pt idx="111">
                  <c:v>0</c:v>
                </c:pt>
                <c:pt idx="112">
                  <c:v>0</c:v>
                </c:pt>
                <c:pt idx="113">
                  <c:v>1.38</c:v>
                </c:pt>
                <c:pt idx="114">
                  <c:v>0.05</c:v>
                </c:pt>
                <c:pt idx="115">
                  <c:v>8</c:v>
                </c:pt>
                <c:pt idx="116">
                  <c:v>0.13200000000000001</c:v>
                </c:pt>
                <c:pt idx="117">
                  <c:v>12</c:v>
                </c:pt>
                <c:pt idx="118">
                  <c:v>1.1379999999999999</c:v>
                </c:pt>
                <c:pt idx="119">
                  <c:v>9.56</c:v>
                </c:pt>
                <c:pt idx="120">
                  <c:v>0</c:v>
                </c:pt>
                <c:pt idx="121">
                  <c:v>5.0000000000000001E-3</c:v>
                </c:pt>
                <c:pt idx="122">
                  <c:v>2.57</c:v>
                </c:pt>
                <c:pt idx="123">
                  <c:v>1.5</c:v>
                </c:pt>
                <c:pt idx="124">
                  <c:v>4.7</c:v>
                </c:pt>
                <c:pt idx="125">
                  <c:v>5.33</c:v>
                </c:pt>
                <c:pt idx="126">
                  <c:v>3.28</c:v>
                </c:pt>
                <c:pt idx="127">
                  <c:v>7.0000000000000001E-3</c:v>
                </c:pt>
                <c:pt idx="128">
                  <c:v>5.73</c:v>
                </c:pt>
                <c:pt idx="129">
                  <c:v>3.8</c:v>
                </c:pt>
                <c:pt idx="130">
                  <c:v>9.2899999999999991</c:v>
                </c:pt>
                <c:pt idx="131">
                  <c:v>0.16</c:v>
                </c:pt>
                <c:pt idx="132">
                  <c:v>0</c:v>
                </c:pt>
                <c:pt idx="133">
                  <c:v>7.0099999999999996E-2</c:v>
                </c:pt>
                <c:pt idx="134">
                  <c:v>0.35899999999999999</c:v>
                </c:pt>
                <c:pt idx="135">
                  <c:v>0</c:v>
                </c:pt>
                <c:pt idx="136">
                  <c:v>7.6</c:v>
                </c:pt>
                <c:pt idx="137">
                  <c:v>0.40200000000000002</c:v>
                </c:pt>
                <c:pt idx="138">
                  <c:v>0.497</c:v>
                </c:pt>
                <c:pt idx="139">
                  <c:v>0.28199999999999997</c:v>
                </c:pt>
                <c:pt idx="140">
                  <c:v>3.97</c:v>
                </c:pt>
                <c:pt idx="141">
                  <c:v>4282.2700000000004</c:v>
                </c:pt>
                <c:pt idx="142">
                  <c:v>1021.71</c:v>
                </c:pt>
                <c:pt idx="143">
                  <c:v>859.04</c:v>
                </c:pt>
                <c:pt idx="144">
                  <c:v>4563.7597999999998</c:v>
                </c:pt>
                <c:pt idx="145">
                  <c:v>1513.39</c:v>
                </c:pt>
                <c:pt idx="146">
                  <c:v>3865.97</c:v>
                </c:pt>
                <c:pt idx="147">
                  <c:v>0</c:v>
                </c:pt>
                <c:pt idx="148">
                  <c:v>2571.0700999999999</c:v>
                </c:pt>
                <c:pt idx="149">
                  <c:v>5527.77</c:v>
                </c:pt>
                <c:pt idx="150">
                  <c:v>950.69</c:v>
                </c:pt>
                <c:pt idx="151">
                  <c:v>0</c:v>
                </c:pt>
                <c:pt idx="152">
                  <c:v>0.7</c:v>
                </c:pt>
                <c:pt idx="153">
                  <c:v>1726.13</c:v>
                </c:pt>
                <c:pt idx="154">
                  <c:v>1.42</c:v>
                </c:pt>
                <c:pt idx="155">
                  <c:v>1.9E-2</c:v>
                </c:pt>
                <c:pt idx="156">
                  <c:v>18.28</c:v>
                </c:pt>
                <c:pt idx="157">
                  <c:v>0.54800000000000004</c:v>
                </c:pt>
                <c:pt idx="158">
                  <c:v>0</c:v>
                </c:pt>
                <c:pt idx="159">
                  <c:v>0</c:v>
                </c:pt>
                <c:pt idx="160">
                  <c:v>2292.96</c:v>
                </c:pt>
                <c:pt idx="161">
                  <c:v>0.48</c:v>
                </c:pt>
                <c:pt idx="162">
                  <c:v>0</c:v>
                </c:pt>
                <c:pt idx="163">
                  <c:v>0</c:v>
                </c:pt>
                <c:pt idx="164">
                  <c:v>1.2</c:v>
                </c:pt>
                <c:pt idx="165">
                  <c:v>1.88</c:v>
                </c:pt>
                <c:pt idx="166">
                  <c:v>0</c:v>
                </c:pt>
                <c:pt idx="167">
                  <c:v>0.33</c:v>
                </c:pt>
                <c:pt idx="168">
                  <c:v>2.2400000000000002</c:v>
                </c:pt>
                <c:pt idx="169">
                  <c:v>2.5999999999999999E-2</c:v>
                </c:pt>
                <c:pt idx="170">
                  <c:v>0</c:v>
                </c:pt>
                <c:pt idx="171">
                  <c:v>4.88</c:v>
                </c:pt>
                <c:pt idx="172">
                  <c:v>1.036</c:v>
                </c:pt>
                <c:pt idx="173">
                  <c:v>6.32</c:v>
                </c:pt>
                <c:pt idx="174">
                  <c:v>0</c:v>
                </c:pt>
                <c:pt idx="175">
                  <c:v>2.54</c:v>
                </c:pt>
                <c:pt idx="176">
                  <c:v>1.2450000000000001</c:v>
                </c:pt>
                <c:pt idx="177">
                  <c:v>3.085</c:v>
                </c:pt>
                <c:pt idx="178">
                  <c:v>10.02</c:v>
                </c:pt>
                <c:pt idx="179">
                  <c:v>0</c:v>
                </c:pt>
                <c:pt idx="180">
                  <c:v>4.8</c:v>
                </c:pt>
                <c:pt idx="181">
                  <c:v>0.42799999999999999</c:v>
                </c:pt>
                <c:pt idx="182">
                  <c:v>2.7</c:v>
                </c:pt>
                <c:pt idx="183">
                  <c:v>3</c:v>
                </c:pt>
                <c:pt idx="184">
                  <c:v>0.14000000000000001</c:v>
                </c:pt>
                <c:pt idx="185">
                  <c:v>324</c:v>
                </c:pt>
                <c:pt idx="186">
                  <c:v>5.6</c:v>
                </c:pt>
                <c:pt idx="187">
                  <c:v>0</c:v>
                </c:pt>
                <c:pt idx="188">
                  <c:v>1.1499999999999999</c:v>
                </c:pt>
                <c:pt idx="189">
                  <c:v>1.76</c:v>
                </c:pt>
                <c:pt idx="190">
                  <c:v>8.7999999999999995E-2</c:v>
                </c:pt>
                <c:pt idx="191">
                  <c:v>2.02</c:v>
                </c:pt>
                <c:pt idx="192">
                  <c:v>0</c:v>
                </c:pt>
                <c:pt idx="193">
                  <c:v>0</c:v>
                </c:pt>
                <c:pt idx="194">
                  <c:v>2</c:v>
                </c:pt>
                <c:pt idx="195">
                  <c:v>6.0000000000000001E-3</c:v>
                </c:pt>
                <c:pt idx="196">
                  <c:v>0.40899999999999997</c:v>
                </c:pt>
                <c:pt idx="197">
                  <c:v>4.28</c:v>
                </c:pt>
                <c:pt idx="198">
                  <c:v>1.1259999999999999</c:v>
                </c:pt>
                <c:pt idx="199">
                  <c:v>6.23</c:v>
                </c:pt>
                <c:pt idx="200">
                  <c:v>0</c:v>
                </c:pt>
                <c:pt idx="201">
                  <c:v>0.28000000000000003</c:v>
                </c:pt>
                <c:pt idx="202">
                  <c:v>0.59099999999999997</c:v>
                </c:pt>
                <c:pt idx="203">
                  <c:v>0.78300000000000003</c:v>
                </c:pt>
                <c:pt idx="204">
                  <c:v>15.52</c:v>
                </c:pt>
                <c:pt idx="205">
                  <c:v>1.98</c:v>
                </c:pt>
                <c:pt idx="206">
                  <c:v>0.13500000000000001</c:v>
                </c:pt>
                <c:pt idx="207">
                  <c:v>0.80200000000000005</c:v>
                </c:pt>
                <c:pt idx="208">
                  <c:v>4.5</c:v>
                </c:pt>
                <c:pt idx="209">
                  <c:v>0.80600000000000005</c:v>
                </c:pt>
                <c:pt idx="210">
                  <c:v>0.04</c:v>
                </c:pt>
                <c:pt idx="211">
                  <c:v>6.72</c:v>
                </c:pt>
                <c:pt idx="212">
                  <c:v>37.200000000000003</c:v>
                </c:pt>
                <c:pt idx="213">
                  <c:v>0.89500000000000002</c:v>
                </c:pt>
                <c:pt idx="214">
                  <c:v>0.246</c:v>
                </c:pt>
                <c:pt idx="215">
                  <c:v>0.20799999999999999</c:v>
                </c:pt>
                <c:pt idx="216">
                  <c:v>0.125</c:v>
                </c:pt>
                <c:pt idx="217">
                  <c:v>1.6</c:v>
                </c:pt>
                <c:pt idx="218">
                  <c:v>3.56</c:v>
                </c:pt>
                <c:pt idx="219">
                  <c:v>2.7</c:v>
                </c:pt>
                <c:pt idx="220">
                  <c:v>0</c:v>
                </c:pt>
                <c:pt idx="221">
                  <c:v>0.29799999999999999</c:v>
                </c:pt>
                <c:pt idx="222">
                  <c:v>1.38</c:v>
                </c:pt>
                <c:pt idx="223">
                  <c:v>0.6</c:v>
                </c:pt>
                <c:pt idx="224">
                  <c:v>0</c:v>
                </c:pt>
                <c:pt idx="225">
                  <c:v>4.5599999999999996</c:v>
                </c:pt>
                <c:pt idx="226">
                  <c:v>2.12</c:v>
                </c:pt>
                <c:pt idx="227">
                  <c:v>34.200000000000003</c:v>
                </c:pt>
                <c:pt idx="228">
                  <c:v>7.58</c:v>
                </c:pt>
                <c:pt idx="229">
                  <c:v>0.1</c:v>
                </c:pt>
                <c:pt idx="230">
                  <c:v>9.6000000000000002E-2</c:v>
                </c:pt>
                <c:pt idx="231">
                  <c:v>2.94</c:v>
                </c:pt>
                <c:pt idx="232">
                  <c:v>0</c:v>
                </c:pt>
                <c:pt idx="233">
                  <c:v>0.47399999999999998</c:v>
                </c:pt>
                <c:pt idx="234">
                  <c:v>2.4</c:v>
                </c:pt>
                <c:pt idx="235">
                  <c:v>0.64</c:v>
                </c:pt>
                <c:pt idx="236">
                  <c:v>0.56999999999999995</c:v>
                </c:pt>
                <c:pt idx="237">
                  <c:v>21.6</c:v>
                </c:pt>
                <c:pt idx="238">
                  <c:v>3.94</c:v>
                </c:pt>
                <c:pt idx="239">
                  <c:v>2.67</c:v>
                </c:pt>
                <c:pt idx="240">
                  <c:v>0</c:v>
                </c:pt>
                <c:pt idx="241">
                  <c:v>0.45</c:v>
                </c:pt>
                <c:pt idx="242">
                  <c:v>27.48</c:v>
                </c:pt>
                <c:pt idx="243">
                  <c:v>3.89</c:v>
                </c:pt>
                <c:pt idx="244">
                  <c:v>0.05</c:v>
                </c:pt>
                <c:pt idx="245">
                  <c:v>7.0000000000000007E-2</c:v>
                </c:pt>
                <c:pt idx="246">
                  <c:v>2.62</c:v>
                </c:pt>
                <c:pt idx="247">
                  <c:v>0.59499999999999997</c:v>
                </c:pt>
                <c:pt idx="248">
                  <c:v>41.4</c:v>
                </c:pt>
                <c:pt idx="249">
                  <c:v>3.04</c:v>
                </c:pt>
                <c:pt idx="250">
                  <c:v>0.65200000000000002</c:v>
                </c:pt>
                <c:pt idx="251">
                  <c:v>5.1999999999999998E-2</c:v>
                </c:pt>
                <c:pt idx="252">
                  <c:v>7.0000000000000007E-2</c:v>
                </c:pt>
                <c:pt idx="253">
                  <c:v>0.125</c:v>
                </c:pt>
                <c:pt idx="254">
                  <c:v>0.32</c:v>
                </c:pt>
                <c:pt idx="255">
                  <c:v>0.33100000000000002</c:v>
                </c:pt>
                <c:pt idx="256">
                  <c:v>0.28999999999999998</c:v>
                </c:pt>
                <c:pt idx="257">
                  <c:v>1.8</c:v>
                </c:pt>
                <c:pt idx="258">
                  <c:v>0.44600000000000001</c:v>
                </c:pt>
                <c:pt idx="259">
                  <c:v>0</c:v>
                </c:pt>
                <c:pt idx="260">
                  <c:v>0</c:v>
                </c:pt>
                <c:pt idx="261">
                  <c:v>39.9</c:v>
                </c:pt>
                <c:pt idx="262">
                  <c:v>33.9</c:v>
                </c:pt>
                <c:pt idx="263">
                  <c:v>2.2000000000000002</c:v>
                </c:pt>
                <c:pt idx="264">
                  <c:v>1.17</c:v>
                </c:pt>
                <c:pt idx="265">
                  <c:v>20.239999999999998</c:v>
                </c:pt>
                <c:pt idx="266">
                  <c:v>15.9</c:v>
                </c:pt>
                <c:pt idx="267">
                  <c:v>1.38</c:v>
                </c:pt>
                <c:pt idx="268">
                  <c:v>4.46</c:v>
                </c:pt>
                <c:pt idx="269">
                  <c:v>16.829999999999998</c:v>
                </c:pt>
                <c:pt idx="270">
                  <c:v>11.48</c:v>
                </c:pt>
                <c:pt idx="271">
                  <c:v>0.8</c:v>
                </c:pt>
                <c:pt idx="272">
                  <c:v>6.6</c:v>
                </c:pt>
                <c:pt idx="273">
                  <c:v>2.5299999999999998</c:v>
                </c:pt>
                <c:pt idx="274">
                  <c:v>7.0000000000000007E-2</c:v>
                </c:pt>
                <c:pt idx="275">
                  <c:v>1.276</c:v>
                </c:pt>
                <c:pt idx="276">
                  <c:v>5.15</c:v>
                </c:pt>
                <c:pt idx="277">
                  <c:v>1E-3</c:v>
                </c:pt>
                <c:pt idx="278">
                  <c:v>5.54</c:v>
                </c:pt>
                <c:pt idx="279">
                  <c:v>0.33300000000000002</c:v>
                </c:pt>
                <c:pt idx="280">
                  <c:v>8.66</c:v>
                </c:pt>
                <c:pt idx="281">
                  <c:v>0</c:v>
                </c:pt>
                <c:pt idx="282">
                  <c:v>0.13500000000000001</c:v>
                </c:pt>
                <c:pt idx="283">
                  <c:v>4.41</c:v>
                </c:pt>
                <c:pt idx="284">
                  <c:v>14.9</c:v>
                </c:pt>
                <c:pt idx="285">
                  <c:v>3.7850000000000001</c:v>
                </c:pt>
                <c:pt idx="286">
                  <c:v>2.34</c:v>
                </c:pt>
                <c:pt idx="287">
                  <c:v>0</c:v>
                </c:pt>
                <c:pt idx="288">
                  <c:v>0</c:v>
                </c:pt>
                <c:pt idx="289">
                  <c:v>0.23</c:v>
                </c:pt>
                <c:pt idx="290">
                  <c:v>1.208</c:v>
                </c:pt>
                <c:pt idx="291">
                  <c:v>4.4000000000000004</c:v>
                </c:pt>
                <c:pt idx="292">
                  <c:v>0</c:v>
                </c:pt>
                <c:pt idx="293">
                  <c:v>5.7</c:v>
                </c:pt>
                <c:pt idx="294">
                  <c:v>5.9</c:v>
                </c:pt>
                <c:pt idx="295">
                  <c:v>6.0000000000000001E-3</c:v>
                </c:pt>
                <c:pt idx="296">
                  <c:v>4.3899999999999997</c:v>
                </c:pt>
                <c:pt idx="297">
                  <c:v>1.69</c:v>
                </c:pt>
                <c:pt idx="298">
                  <c:v>1.61</c:v>
                </c:pt>
                <c:pt idx="299">
                  <c:v>0</c:v>
                </c:pt>
                <c:pt idx="300">
                  <c:v>3.2000000000000001E-2</c:v>
                </c:pt>
                <c:pt idx="301">
                  <c:v>3274.6599000000001</c:v>
                </c:pt>
                <c:pt idx="302">
                  <c:v>0</c:v>
                </c:pt>
                <c:pt idx="303">
                  <c:v>0.20050000000000001</c:v>
                </c:pt>
                <c:pt idx="304">
                  <c:v>2</c:v>
                </c:pt>
                <c:pt idx="305">
                  <c:v>0</c:v>
                </c:pt>
                <c:pt idx="306">
                  <c:v>13.3</c:v>
                </c:pt>
                <c:pt idx="307">
                  <c:v>1.07</c:v>
                </c:pt>
                <c:pt idx="308">
                  <c:v>2.8000000000000001E-2</c:v>
                </c:pt>
                <c:pt idx="309">
                  <c:v>0</c:v>
                </c:pt>
                <c:pt idx="310">
                  <c:v>0.27100000000000002</c:v>
                </c:pt>
                <c:pt idx="311">
                  <c:v>0.33300000000000002</c:v>
                </c:pt>
                <c:pt idx="312">
                  <c:v>0.44</c:v>
                </c:pt>
                <c:pt idx="313">
                  <c:v>0</c:v>
                </c:pt>
                <c:pt idx="314">
                  <c:v>1.42</c:v>
                </c:pt>
                <c:pt idx="315">
                  <c:v>0</c:v>
                </c:pt>
                <c:pt idx="316">
                  <c:v>0.61599999999999999</c:v>
                </c:pt>
                <c:pt idx="317">
                  <c:v>5.68</c:v>
                </c:pt>
                <c:pt idx="318">
                  <c:v>0.51800000000000002</c:v>
                </c:pt>
                <c:pt idx="319">
                  <c:v>8.0000000000000002E-3</c:v>
                </c:pt>
                <c:pt idx="320">
                  <c:v>0</c:v>
                </c:pt>
                <c:pt idx="321">
                  <c:v>0.16</c:v>
                </c:pt>
                <c:pt idx="322">
                  <c:v>4.8000000000000001E-2</c:v>
                </c:pt>
                <c:pt idx="323">
                  <c:v>0</c:v>
                </c:pt>
                <c:pt idx="324">
                  <c:v>6.0000000000000001E-3</c:v>
                </c:pt>
                <c:pt idx="325">
                  <c:v>20</c:v>
                </c:pt>
                <c:pt idx="326">
                  <c:v>0</c:v>
                </c:pt>
                <c:pt idx="327">
                  <c:v>0.08</c:v>
                </c:pt>
                <c:pt idx="328">
                  <c:v>0.06</c:v>
                </c:pt>
                <c:pt idx="329">
                  <c:v>40.1</c:v>
                </c:pt>
                <c:pt idx="330">
                  <c:v>19.64</c:v>
                </c:pt>
                <c:pt idx="331">
                  <c:v>17.37</c:v>
                </c:pt>
                <c:pt idx="332">
                  <c:v>1.2</c:v>
                </c:pt>
                <c:pt idx="333">
                  <c:v>0</c:v>
                </c:pt>
                <c:pt idx="334">
                  <c:v>0.16800000000000001</c:v>
                </c:pt>
                <c:pt idx="335">
                  <c:v>1.325</c:v>
                </c:pt>
                <c:pt idx="336">
                  <c:v>4.5</c:v>
                </c:pt>
                <c:pt idx="337">
                  <c:v>0.7</c:v>
                </c:pt>
                <c:pt idx="338">
                  <c:v>0</c:v>
                </c:pt>
                <c:pt idx="339">
                  <c:v>0</c:v>
                </c:pt>
                <c:pt idx="340">
                  <c:v>2.5999999999999999E-2</c:v>
                </c:pt>
                <c:pt idx="341">
                  <c:v>0</c:v>
                </c:pt>
                <c:pt idx="342">
                  <c:v>0.13</c:v>
                </c:pt>
                <c:pt idx="343">
                  <c:v>0.24299999999999999</c:v>
                </c:pt>
                <c:pt idx="344">
                  <c:v>0.36399999999999999</c:v>
                </c:pt>
                <c:pt idx="345">
                  <c:v>0.16</c:v>
                </c:pt>
                <c:pt idx="346">
                  <c:v>0.38900000000000001</c:v>
                </c:pt>
                <c:pt idx="347">
                  <c:v>0</c:v>
                </c:pt>
                <c:pt idx="348">
                  <c:v>4478.8900999999996</c:v>
                </c:pt>
                <c:pt idx="349">
                  <c:v>8297.4199000000008</c:v>
                </c:pt>
                <c:pt idx="350">
                  <c:v>2.0049999999999999</c:v>
                </c:pt>
                <c:pt idx="351">
                  <c:v>1185.6500000000001</c:v>
                </c:pt>
                <c:pt idx="352">
                  <c:v>4944.7700000000004</c:v>
                </c:pt>
                <c:pt idx="353">
                  <c:v>1.47</c:v>
                </c:pt>
                <c:pt idx="354">
                  <c:v>0</c:v>
                </c:pt>
                <c:pt idx="355">
                  <c:v>17</c:v>
                </c:pt>
                <c:pt idx="356">
                  <c:v>5532.4198999999999</c:v>
                </c:pt>
                <c:pt idx="357">
                  <c:v>14175.46</c:v>
                </c:pt>
                <c:pt idx="358">
                  <c:v>8368.2597999999998</c:v>
                </c:pt>
                <c:pt idx="359">
                  <c:v>2764.78</c:v>
                </c:pt>
                <c:pt idx="360">
                  <c:v>3160.04</c:v>
                </c:pt>
                <c:pt idx="361">
                  <c:v>3621.6001000000001</c:v>
                </c:pt>
                <c:pt idx="362">
                  <c:v>1621.52</c:v>
                </c:pt>
                <c:pt idx="363">
                  <c:v>9948.7196999999996</c:v>
                </c:pt>
                <c:pt idx="364">
                  <c:v>517.67999999999995</c:v>
                </c:pt>
                <c:pt idx="365">
                  <c:v>5797.9502000000002</c:v>
                </c:pt>
                <c:pt idx="366">
                  <c:v>0</c:v>
                </c:pt>
                <c:pt idx="367">
                  <c:v>1331.72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4.5</c:v>
                </c:pt>
                <c:pt idx="2">
                  <c:v>1.63</c:v>
                </c:pt>
                <c:pt idx="3">
                  <c:v>1.9239999999999999</c:v>
                </c:pt>
                <c:pt idx="4">
                  <c:v>0.42099999999999999</c:v>
                </c:pt>
                <c:pt idx="5">
                  <c:v>0</c:v>
                </c:pt>
                <c:pt idx="6">
                  <c:v>5.73</c:v>
                </c:pt>
                <c:pt idx="7">
                  <c:v>0</c:v>
                </c:pt>
                <c:pt idx="8">
                  <c:v>29.51</c:v>
                </c:pt>
                <c:pt idx="9">
                  <c:v>0</c:v>
                </c:pt>
                <c:pt idx="10">
                  <c:v>2.69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0.73</c:v>
                </c:pt>
                <c:pt idx="15">
                  <c:v>4.88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4.8099999999999996</c:v>
                </c:pt>
                <c:pt idx="21">
                  <c:v>2.1179999999999999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6.8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11.66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3.19</c:v>
                </c:pt>
                <c:pt idx="35">
                  <c:v>6.5</c:v>
                </c:pt>
                <c:pt idx="36">
                  <c:v>0</c:v>
                </c:pt>
                <c:pt idx="37">
                  <c:v>0</c:v>
                </c:pt>
                <c:pt idx="38">
                  <c:v>1.1299999999999999</c:v>
                </c:pt>
                <c:pt idx="39">
                  <c:v>0</c:v>
                </c:pt>
                <c:pt idx="40">
                  <c:v>1676.0699</c:v>
                </c:pt>
                <c:pt idx="41">
                  <c:v>0</c:v>
                </c:pt>
                <c:pt idx="42">
                  <c:v>0</c:v>
                </c:pt>
                <c:pt idx="43">
                  <c:v>8.5</c:v>
                </c:pt>
                <c:pt idx="44">
                  <c:v>0.73299999999999998</c:v>
                </c:pt>
                <c:pt idx="45">
                  <c:v>0</c:v>
                </c:pt>
                <c:pt idx="46">
                  <c:v>2.0699999999999998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4.7</c:v>
                </c:pt>
                <c:pt idx="54">
                  <c:v>4.8150000000000004</c:v>
                </c:pt>
                <c:pt idx="55">
                  <c:v>1.76</c:v>
                </c:pt>
                <c:pt idx="56">
                  <c:v>1.39</c:v>
                </c:pt>
                <c:pt idx="57">
                  <c:v>0.20799999999999999</c:v>
                </c:pt>
                <c:pt idx="58">
                  <c:v>0</c:v>
                </c:pt>
                <c:pt idx="59">
                  <c:v>0</c:v>
                </c:pt>
                <c:pt idx="60">
                  <c:v>2.2999999999999998</c:v>
                </c:pt>
                <c:pt idx="61">
                  <c:v>0</c:v>
                </c:pt>
                <c:pt idx="62">
                  <c:v>0</c:v>
                </c:pt>
                <c:pt idx="63">
                  <c:v>8.68</c:v>
                </c:pt>
                <c:pt idx="64">
                  <c:v>7.1</c:v>
                </c:pt>
                <c:pt idx="65">
                  <c:v>3.62</c:v>
                </c:pt>
                <c:pt idx="66">
                  <c:v>0</c:v>
                </c:pt>
                <c:pt idx="67">
                  <c:v>0</c:v>
                </c:pt>
                <c:pt idx="68">
                  <c:v>2996.21</c:v>
                </c:pt>
                <c:pt idx="69">
                  <c:v>0</c:v>
                </c:pt>
                <c:pt idx="70">
                  <c:v>0</c:v>
                </c:pt>
                <c:pt idx="71">
                  <c:v>13.09</c:v>
                </c:pt>
                <c:pt idx="72">
                  <c:v>8.64</c:v>
                </c:pt>
                <c:pt idx="73">
                  <c:v>0.32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2.2000000000000002</c:v>
                </c:pt>
                <c:pt idx="78">
                  <c:v>0</c:v>
                </c:pt>
                <c:pt idx="79">
                  <c:v>8421.5596000000005</c:v>
                </c:pt>
                <c:pt idx="80">
                  <c:v>0.315</c:v>
                </c:pt>
                <c:pt idx="81">
                  <c:v>0</c:v>
                </c:pt>
                <c:pt idx="82">
                  <c:v>19.350000000000001</c:v>
                </c:pt>
                <c:pt idx="83">
                  <c:v>1.28</c:v>
                </c:pt>
                <c:pt idx="84">
                  <c:v>0</c:v>
                </c:pt>
                <c:pt idx="85">
                  <c:v>1.87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38.4</c:v>
                </c:pt>
                <c:pt idx="91">
                  <c:v>20</c:v>
                </c:pt>
                <c:pt idx="92">
                  <c:v>0</c:v>
                </c:pt>
                <c:pt idx="93">
                  <c:v>1.802</c:v>
                </c:pt>
                <c:pt idx="94">
                  <c:v>0</c:v>
                </c:pt>
                <c:pt idx="95">
                  <c:v>0</c:v>
                </c:pt>
                <c:pt idx="96">
                  <c:v>4.9400000000000004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1.9</c:v>
                </c:pt>
                <c:pt idx="101">
                  <c:v>0</c:v>
                </c:pt>
                <c:pt idx="102">
                  <c:v>0</c:v>
                </c:pt>
                <c:pt idx="103">
                  <c:v>13.15</c:v>
                </c:pt>
                <c:pt idx="104">
                  <c:v>1.44</c:v>
                </c:pt>
                <c:pt idx="105">
                  <c:v>7.9000000000000001E-2</c:v>
                </c:pt>
                <c:pt idx="106">
                  <c:v>6.8</c:v>
                </c:pt>
                <c:pt idx="107">
                  <c:v>2.25</c:v>
                </c:pt>
                <c:pt idx="108">
                  <c:v>0</c:v>
                </c:pt>
                <c:pt idx="109">
                  <c:v>1.6850000000000001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1.47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1.03</c:v>
                </c:pt>
                <c:pt idx="119">
                  <c:v>9.2940000000000005</c:v>
                </c:pt>
                <c:pt idx="120">
                  <c:v>0.20899999999999999</c:v>
                </c:pt>
                <c:pt idx="121">
                  <c:v>6.0000000000000001E-3</c:v>
                </c:pt>
                <c:pt idx="122">
                  <c:v>2.4590000000000001</c:v>
                </c:pt>
                <c:pt idx="123">
                  <c:v>1.4750000000000001</c:v>
                </c:pt>
                <c:pt idx="124">
                  <c:v>4.32</c:v>
                </c:pt>
                <c:pt idx="125">
                  <c:v>5.15</c:v>
                </c:pt>
                <c:pt idx="126">
                  <c:v>3.49</c:v>
                </c:pt>
                <c:pt idx="127">
                  <c:v>0</c:v>
                </c:pt>
                <c:pt idx="128">
                  <c:v>5.96</c:v>
                </c:pt>
                <c:pt idx="129">
                  <c:v>0</c:v>
                </c:pt>
                <c:pt idx="130">
                  <c:v>6.91</c:v>
                </c:pt>
                <c:pt idx="131">
                  <c:v>0</c:v>
                </c:pt>
                <c:pt idx="132">
                  <c:v>0.114</c:v>
                </c:pt>
                <c:pt idx="133">
                  <c:v>7.0999999999999994E-2</c:v>
                </c:pt>
                <c:pt idx="134">
                  <c:v>0</c:v>
                </c:pt>
                <c:pt idx="135">
                  <c:v>0</c:v>
                </c:pt>
                <c:pt idx="136">
                  <c:v>7.4</c:v>
                </c:pt>
                <c:pt idx="137">
                  <c:v>0</c:v>
                </c:pt>
                <c:pt idx="138">
                  <c:v>0.48199999999999998</c:v>
                </c:pt>
                <c:pt idx="139">
                  <c:v>0.27200000000000002</c:v>
                </c:pt>
                <c:pt idx="140">
                  <c:v>3.85</c:v>
                </c:pt>
                <c:pt idx="141">
                  <c:v>3550.72</c:v>
                </c:pt>
                <c:pt idx="142">
                  <c:v>850.04</c:v>
                </c:pt>
                <c:pt idx="143">
                  <c:v>0</c:v>
                </c:pt>
                <c:pt idx="144">
                  <c:v>3928.8701000000001</c:v>
                </c:pt>
                <c:pt idx="145">
                  <c:v>0</c:v>
                </c:pt>
                <c:pt idx="146">
                  <c:v>3765.8600999999999</c:v>
                </c:pt>
                <c:pt idx="147">
                  <c:v>890.95</c:v>
                </c:pt>
                <c:pt idx="148">
                  <c:v>2262.7600000000002</c:v>
                </c:pt>
                <c:pt idx="149">
                  <c:v>5205.75</c:v>
                </c:pt>
                <c:pt idx="150">
                  <c:v>0</c:v>
                </c:pt>
                <c:pt idx="151">
                  <c:v>156.66999999999999</c:v>
                </c:pt>
                <c:pt idx="152">
                  <c:v>0</c:v>
                </c:pt>
                <c:pt idx="153">
                  <c:v>1455.08</c:v>
                </c:pt>
                <c:pt idx="154">
                  <c:v>1.365</c:v>
                </c:pt>
                <c:pt idx="155">
                  <c:v>0</c:v>
                </c:pt>
                <c:pt idx="156">
                  <c:v>17.59</c:v>
                </c:pt>
                <c:pt idx="157">
                  <c:v>0.57899999999999996</c:v>
                </c:pt>
                <c:pt idx="158">
                  <c:v>0</c:v>
                </c:pt>
                <c:pt idx="159">
                  <c:v>0</c:v>
                </c:pt>
                <c:pt idx="160">
                  <c:v>2005.36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1.75</c:v>
                </c:pt>
                <c:pt idx="166">
                  <c:v>0</c:v>
                </c:pt>
                <c:pt idx="167">
                  <c:v>0.31</c:v>
                </c:pt>
                <c:pt idx="168">
                  <c:v>1.88</c:v>
                </c:pt>
                <c:pt idx="169">
                  <c:v>0</c:v>
                </c:pt>
                <c:pt idx="170">
                  <c:v>0</c:v>
                </c:pt>
                <c:pt idx="171">
                  <c:v>4.76</c:v>
                </c:pt>
                <c:pt idx="172">
                  <c:v>1.08</c:v>
                </c:pt>
                <c:pt idx="173">
                  <c:v>6.21</c:v>
                </c:pt>
                <c:pt idx="174">
                  <c:v>0</c:v>
                </c:pt>
                <c:pt idx="175">
                  <c:v>2.4</c:v>
                </c:pt>
                <c:pt idx="176">
                  <c:v>1.1399999999999999</c:v>
                </c:pt>
                <c:pt idx="177">
                  <c:v>3.03</c:v>
                </c:pt>
                <c:pt idx="178">
                  <c:v>0</c:v>
                </c:pt>
                <c:pt idx="179">
                  <c:v>0.43</c:v>
                </c:pt>
                <c:pt idx="180">
                  <c:v>0</c:v>
                </c:pt>
                <c:pt idx="181">
                  <c:v>0.4</c:v>
                </c:pt>
                <c:pt idx="182">
                  <c:v>2.46</c:v>
                </c:pt>
                <c:pt idx="183">
                  <c:v>0</c:v>
                </c:pt>
                <c:pt idx="184">
                  <c:v>0</c:v>
                </c:pt>
                <c:pt idx="185">
                  <c:v>302</c:v>
                </c:pt>
                <c:pt idx="186">
                  <c:v>0</c:v>
                </c:pt>
                <c:pt idx="187">
                  <c:v>0.4</c:v>
                </c:pt>
                <c:pt idx="188">
                  <c:v>1.1399999999999999</c:v>
                </c:pt>
                <c:pt idx="189">
                  <c:v>1.8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0.4</c:v>
                </c:pt>
                <c:pt idx="197">
                  <c:v>0</c:v>
                </c:pt>
                <c:pt idx="198">
                  <c:v>1.08</c:v>
                </c:pt>
                <c:pt idx="199">
                  <c:v>5.6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0.78300000000000003</c:v>
                </c:pt>
                <c:pt idx="204">
                  <c:v>15.7</c:v>
                </c:pt>
                <c:pt idx="205">
                  <c:v>2</c:v>
                </c:pt>
                <c:pt idx="206">
                  <c:v>0</c:v>
                </c:pt>
                <c:pt idx="207">
                  <c:v>0.84399999999999997</c:v>
                </c:pt>
                <c:pt idx="208">
                  <c:v>0</c:v>
                </c:pt>
                <c:pt idx="209">
                  <c:v>0.78200000000000003</c:v>
                </c:pt>
                <c:pt idx="210">
                  <c:v>0</c:v>
                </c:pt>
                <c:pt idx="211">
                  <c:v>6.58</c:v>
                </c:pt>
                <c:pt idx="212">
                  <c:v>0</c:v>
                </c:pt>
                <c:pt idx="213">
                  <c:v>0.81499999999999995</c:v>
                </c:pt>
                <c:pt idx="214">
                  <c:v>0.22</c:v>
                </c:pt>
                <c:pt idx="215">
                  <c:v>0.224</c:v>
                </c:pt>
                <c:pt idx="216">
                  <c:v>0</c:v>
                </c:pt>
                <c:pt idx="217">
                  <c:v>1.65</c:v>
                </c:pt>
                <c:pt idx="218">
                  <c:v>2.97</c:v>
                </c:pt>
                <c:pt idx="219">
                  <c:v>2.48</c:v>
                </c:pt>
                <c:pt idx="220">
                  <c:v>0</c:v>
                </c:pt>
                <c:pt idx="221">
                  <c:v>0</c:v>
                </c:pt>
                <c:pt idx="222">
                  <c:v>1.34</c:v>
                </c:pt>
                <c:pt idx="223">
                  <c:v>0.6</c:v>
                </c:pt>
                <c:pt idx="224">
                  <c:v>0</c:v>
                </c:pt>
                <c:pt idx="225">
                  <c:v>4.12</c:v>
                </c:pt>
                <c:pt idx="226">
                  <c:v>2.06</c:v>
                </c:pt>
                <c:pt idx="227">
                  <c:v>34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2.29</c:v>
                </c:pt>
                <c:pt idx="232">
                  <c:v>0</c:v>
                </c:pt>
                <c:pt idx="233">
                  <c:v>0.47</c:v>
                </c:pt>
                <c:pt idx="234">
                  <c:v>2.4</c:v>
                </c:pt>
                <c:pt idx="235">
                  <c:v>0</c:v>
                </c:pt>
                <c:pt idx="236">
                  <c:v>0</c:v>
                </c:pt>
                <c:pt idx="237">
                  <c:v>19.97</c:v>
                </c:pt>
                <c:pt idx="238">
                  <c:v>3.85</c:v>
                </c:pt>
                <c:pt idx="239">
                  <c:v>2.56</c:v>
                </c:pt>
                <c:pt idx="240">
                  <c:v>0.97199999999999998</c:v>
                </c:pt>
                <c:pt idx="241">
                  <c:v>0.46</c:v>
                </c:pt>
                <c:pt idx="242">
                  <c:v>23.06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2.5499999999999998</c:v>
                </c:pt>
                <c:pt idx="247">
                  <c:v>0.52</c:v>
                </c:pt>
                <c:pt idx="248">
                  <c:v>41</c:v>
                </c:pt>
                <c:pt idx="249">
                  <c:v>2.98</c:v>
                </c:pt>
                <c:pt idx="250">
                  <c:v>0.73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0.46800000000000003</c:v>
                </c:pt>
                <c:pt idx="259">
                  <c:v>0</c:v>
                </c:pt>
                <c:pt idx="260">
                  <c:v>0.54</c:v>
                </c:pt>
                <c:pt idx="261">
                  <c:v>38</c:v>
                </c:pt>
                <c:pt idx="262">
                  <c:v>27.2</c:v>
                </c:pt>
                <c:pt idx="263">
                  <c:v>2.27</c:v>
                </c:pt>
                <c:pt idx="264">
                  <c:v>1.1100000000000001</c:v>
                </c:pt>
                <c:pt idx="265">
                  <c:v>16.11</c:v>
                </c:pt>
                <c:pt idx="266">
                  <c:v>15.52</c:v>
                </c:pt>
                <c:pt idx="267">
                  <c:v>0</c:v>
                </c:pt>
                <c:pt idx="268">
                  <c:v>0</c:v>
                </c:pt>
                <c:pt idx="269">
                  <c:v>14.08</c:v>
                </c:pt>
                <c:pt idx="270">
                  <c:v>11.06</c:v>
                </c:pt>
                <c:pt idx="271">
                  <c:v>0.8</c:v>
                </c:pt>
                <c:pt idx="272">
                  <c:v>7.35</c:v>
                </c:pt>
                <c:pt idx="273">
                  <c:v>2.5499999999999998</c:v>
                </c:pt>
                <c:pt idx="274">
                  <c:v>0</c:v>
                </c:pt>
                <c:pt idx="275">
                  <c:v>1.1100000000000001</c:v>
                </c:pt>
                <c:pt idx="276">
                  <c:v>4.8520000000000003</c:v>
                </c:pt>
                <c:pt idx="277">
                  <c:v>0</c:v>
                </c:pt>
                <c:pt idx="278">
                  <c:v>5.4</c:v>
                </c:pt>
                <c:pt idx="279">
                  <c:v>0</c:v>
                </c:pt>
                <c:pt idx="280">
                  <c:v>8.74</c:v>
                </c:pt>
                <c:pt idx="281">
                  <c:v>0</c:v>
                </c:pt>
                <c:pt idx="282">
                  <c:v>0</c:v>
                </c:pt>
                <c:pt idx="283">
                  <c:v>4.5999999999999996</c:v>
                </c:pt>
                <c:pt idx="284">
                  <c:v>14.3</c:v>
                </c:pt>
                <c:pt idx="285">
                  <c:v>3.9849999999999999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0.214</c:v>
                </c:pt>
                <c:pt idx="290">
                  <c:v>1.238</c:v>
                </c:pt>
                <c:pt idx="291">
                  <c:v>0</c:v>
                </c:pt>
                <c:pt idx="292">
                  <c:v>0</c:v>
                </c:pt>
                <c:pt idx="293">
                  <c:v>4.84</c:v>
                </c:pt>
                <c:pt idx="294">
                  <c:v>5.95</c:v>
                </c:pt>
                <c:pt idx="295">
                  <c:v>0</c:v>
                </c:pt>
                <c:pt idx="296">
                  <c:v>3.66</c:v>
                </c:pt>
                <c:pt idx="297">
                  <c:v>1.89</c:v>
                </c:pt>
                <c:pt idx="298">
                  <c:v>1.56</c:v>
                </c:pt>
                <c:pt idx="299">
                  <c:v>0</c:v>
                </c:pt>
                <c:pt idx="300">
                  <c:v>0</c:v>
                </c:pt>
                <c:pt idx="301">
                  <c:v>2755.49</c:v>
                </c:pt>
                <c:pt idx="302">
                  <c:v>0</c:v>
                </c:pt>
                <c:pt idx="303">
                  <c:v>0.21149999999999999</c:v>
                </c:pt>
                <c:pt idx="304">
                  <c:v>0</c:v>
                </c:pt>
                <c:pt idx="305">
                  <c:v>0</c:v>
                </c:pt>
                <c:pt idx="306">
                  <c:v>13.1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0.35499999999999998</c:v>
                </c:pt>
                <c:pt idx="312">
                  <c:v>0</c:v>
                </c:pt>
                <c:pt idx="313">
                  <c:v>1.04</c:v>
                </c:pt>
                <c:pt idx="314">
                  <c:v>1.325</c:v>
                </c:pt>
                <c:pt idx="315">
                  <c:v>6.9000000000000006E-2</c:v>
                </c:pt>
                <c:pt idx="316">
                  <c:v>0</c:v>
                </c:pt>
                <c:pt idx="317">
                  <c:v>5.54</c:v>
                </c:pt>
                <c:pt idx="318">
                  <c:v>0.54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39.549999999999997</c:v>
                </c:pt>
                <c:pt idx="330">
                  <c:v>17.260000000000002</c:v>
                </c:pt>
                <c:pt idx="331">
                  <c:v>0</c:v>
                </c:pt>
                <c:pt idx="332">
                  <c:v>1.23</c:v>
                </c:pt>
                <c:pt idx="333">
                  <c:v>0</c:v>
                </c:pt>
                <c:pt idx="334">
                  <c:v>0</c:v>
                </c:pt>
                <c:pt idx="335">
                  <c:v>1.25</c:v>
                </c:pt>
                <c:pt idx="336">
                  <c:v>0.01</c:v>
                </c:pt>
                <c:pt idx="337">
                  <c:v>0.73499999999999999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0.252</c:v>
                </c:pt>
                <c:pt idx="344">
                  <c:v>0.308</c:v>
                </c:pt>
                <c:pt idx="345">
                  <c:v>0</c:v>
                </c:pt>
                <c:pt idx="346">
                  <c:v>0</c:v>
                </c:pt>
                <c:pt idx="347">
                  <c:v>5.2</c:v>
                </c:pt>
                <c:pt idx="348">
                  <c:v>4406.0200000000004</c:v>
                </c:pt>
                <c:pt idx="349">
                  <c:v>8080.6298999999999</c:v>
                </c:pt>
                <c:pt idx="350">
                  <c:v>1.954</c:v>
                </c:pt>
                <c:pt idx="351">
                  <c:v>1149.23</c:v>
                </c:pt>
                <c:pt idx="352">
                  <c:v>4566.4502000000002</c:v>
                </c:pt>
                <c:pt idx="353">
                  <c:v>1.36</c:v>
                </c:pt>
                <c:pt idx="354">
                  <c:v>0</c:v>
                </c:pt>
                <c:pt idx="355">
                  <c:v>0</c:v>
                </c:pt>
                <c:pt idx="356">
                  <c:v>5386.8397999999997</c:v>
                </c:pt>
                <c:pt idx="357">
                  <c:v>13446.5098</c:v>
                </c:pt>
                <c:pt idx="358">
                  <c:v>8207.5596000000005</c:v>
                </c:pt>
                <c:pt idx="359">
                  <c:v>2657.8798999999999</c:v>
                </c:pt>
                <c:pt idx="360">
                  <c:v>2681.6498999999999</c:v>
                </c:pt>
                <c:pt idx="361">
                  <c:v>3764.3301000000001</c:v>
                </c:pt>
                <c:pt idx="362">
                  <c:v>1559.0699</c:v>
                </c:pt>
                <c:pt idx="363">
                  <c:v>8960.3495999999996</c:v>
                </c:pt>
                <c:pt idx="364">
                  <c:v>482.04</c:v>
                </c:pt>
                <c:pt idx="365">
                  <c:v>5396.6899000000003</c:v>
                </c:pt>
                <c:pt idx="366">
                  <c:v>0</c:v>
                </c:pt>
                <c:pt idx="367">
                  <c:v>1299.5999999999999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19</c:v>
                </c:pt>
                <c:pt idx="5">
                  <c:v>0</c:v>
                </c:pt>
                <c:pt idx="6">
                  <c:v>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</c:v>
                </c:pt>
                <c:pt idx="21">
                  <c:v>13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6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28</c:v>
                </c:pt>
                <c:pt idx="35">
                  <c:v>6</c:v>
                </c:pt>
                <c:pt idx="36">
                  <c:v>0</c:v>
                </c:pt>
                <c:pt idx="37">
                  <c:v>0</c:v>
                </c:pt>
                <c:pt idx="38">
                  <c:v>12</c:v>
                </c:pt>
                <c:pt idx="39">
                  <c:v>0</c:v>
                </c:pt>
                <c:pt idx="40">
                  <c:v>7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13</c:v>
                </c:pt>
                <c:pt idx="45">
                  <c:v>0</c:v>
                </c:pt>
                <c:pt idx="46">
                  <c:v>12</c:v>
                </c:pt>
                <c:pt idx="47">
                  <c:v>0</c:v>
                </c:pt>
                <c:pt idx="48">
                  <c:v>10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10</c:v>
                </c:pt>
                <c:pt idx="55">
                  <c:v>29</c:v>
                </c:pt>
                <c:pt idx="56">
                  <c:v>13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11</c:v>
                </c:pt>
                <c:pt idx="63">
                  <c:v>6</c:v>
                </c:pt>
                <c:pt idx="64">
                  <c:v>0</c:v>
                </c:pt>
                <c:pt idx="65">
                  <c:v>27</c:v>
                </c:pt>
                <c:pt idx="66">
                  <c:v>0</c:v>
                </c:pt>
                <c:pt idx="67">
                  <c:v>0</c:v>
                </c:pt>
                <c:pt idx="68">
                  <c:v>28</c:v>
                </c:pt>
                <c:pt idx="69">
                  <c:v>5</c:v>
                </c:pt>
                <c:pt idx="70">
                  <c:v>0</c:v>
                </c:pt>
                <c:pt idx="71">
                  <c:v>6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13</c:v>
                </c:pt>
                <c:pt idx="78">
                  <c:v>0</c:v>
                </c:pt>
                <c:pt idx="79">
                  <c:v>0</c:v>
                </c:pt>
                <c:pt idx="80">
                  <c:v>6</c:v>
                </c:pt>
                <c:pt idx="81">
                  <c:v>13</c:v>
                </c:pt>
                <c:pt idx="82">
                  <c:v>7</c:v>
                </c:pt>
                <c:pt idx="83">
                  <c:v>0</c:v>
                </c:pt>
                <c:pt idx="84">
                  <c:v>26</c:v>
                </c:pt>
                <c:pt idx="85">
                  <c:v>13</c:v>
                </c:pt>
                <c:pt idx="86">
                  <c:v>0</c:v>
                </c:pt>
                <c:pt idx="87">
                  <c:v>26</c:v>
                </c:pt>
                <c:pt idx="88">
                  <c:v>0</c:v>
                </c:pt>
                <c:pt idx="89">
                  <c:v>0</c:v>
                </c:pt>
                <c:pt idx="90">
                  <c:v>6</c:v>
                </c:pt>
                <c:pt idx="91">
                  <c:v>0</c:v>
                </c:pt>
                <c:pt idx="92">
                  <c:v>38</c:v>
                </c:pt>
                <c:pt idx="93">
                  <c:v>13</c:v>
                </c:pt>
                <c:pt idx="94">
                  <c:v>0</c:v>
                </c:pt>
                <c:pt idx="95">
                  <c:v>32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8</c:v>
                </c:pt>
                <c:pt idx="101">
                  <c:v>0</c:v>
                </c:pt>
                <c:pt idx="102">
                  <c:v>26</c:v>
                </c:pt>
                <c:pt idx="103">
                  <c:v>7</c:v>
                </c:pt>
                <c:pt idx="104">
                  <c:v>13</c:v>
                </c:pt>
                <c:pt idx="105">
                  <c:v>24</c:v>
                </c:pt>
                <c:pt idx="106">
                  <c:v>10</c:v>
                </c:pt>
                <c:pt idx="107">
                  <c:v>13</c:v>
                </c:pt>
                <c:pt idx="108">
                  <c:v>29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12</c:v>
                </c:pt>
                <c:pt idx="119">
                  <c:v>10</c:v>
                </c:pt>
                <c:pt idx="120">
                  <c:v>0</c:v>
                </c:pt>
                <c:pt idx="121">
                  <c:v>0</c:v>
                </c:pt>
                <c:pt idx="122">
                  <c:v>7</c:v>
                </c:pt>
                <c:pt idx="123">
                  <c:v>7</c:v>
                </c:pt>
                <c:pt idx="124">
                  <c:v>0</c:v>
                </c:pt>
                <c:pt idx="125">
                  <c:v>13</c:v>
                </c:pt>
                <c:pt idx="126">
                  <c:v>0</c:v>
                </c:pt>
                <c:pt idx="127">
                  <c:v>10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8</c:v>
                </c:pt>
                <c:pt idx="132">
                  <c:v>0</c:v>
                </c:pt>
                <c:pt idx="133">
                  <c:v>29</c:v>
                </c:pt>
                <c:pt idx="134">
                  <c:v>0</c:v>
                </c:pt>
                <c:pt idx="135">
                  <c:v>0</c:v>
                </c:pt>
                <c:pt idx="136">
                  <c:v>14</c:v>
                </c:pt>
                <c:pt idx="137">
                  <c:v>8</c:v>
                </c:pt>
                <c:pt idx="138">
                  <c:v>10</c:v>
                </c:pt>
                <c:pt idx="139">
                  <c:v>11</c:v>
                </c:pt>
                <c:pt idx="140">
                  <c:v>13</c:v>
                </c:pt>
                <c:pt idx="141">
                  <c:v>10</c:v>
                </c:pt>
                <c:pt idx="142">
                  <c:v>10</c:v>
                </c:pt>
                <c:pt idx="143">
                  <c:v>18</c:v>
                </c:pt>
                <c:pt idx="144">
                  <c:v>8</c:v>
                </c:pt>
                <c:pt idx="145">
                  <c:v>0</c:v>
                </c:pt>
                <c:pt idx="146">
                  <c:v>38</c:v>
                </c:pt>
                <c:pt idx="147">
                  <c:v>0</c:v>
                </c:pt>
                <c:pt idx="148">
                  <c:v>10</c:v>
                </c:pt>
                <c:pt idx="149">
                  <c:v>0</c:v>
                </c:pt>
                <c:pt idx="150">
                  <c:v>0</c:v>
                </c:pt>
                <c:pt idx="151">
                  <c:v>45</c:v>
                </c:pt>
                <c:pt idx="152">
                  <c:v>0</c:v>
                </c:pt>
                <c:pt idx="153">
                  <c:v>10</c:v>
                </c:pt>
                <c:pt idx="154">
                  <c:v>6</c:v>
                </c:pt>
                <c:pt idx="155">
                  <c:v>0</c:v>
                </c:pt>
                <c:pt idx="156">
                  <c:v>11</c:v>
                </c:pt>
                <c:pt idx="157">
                  <c:v>10</c:v>
                </c:pt>
                <c:pt idx="158">
                  <c:v>0</c:v>
                </c:pt>
                <c:pt idx="159">
                  <c:v>0</c:v>
                </c:pt>
                <c:pt idx="160">
                  <c:v>9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13</c:v>
                </c:pt>
                <c:pt idx="166">
                  <c:v>0</c:v>
                </c:pt>
                <c:pt idx="167">
                  <c:v>10</c:v>
                </c:pt>
                <c:pt idx="168">
                  <c:v>10</c:v>
                </c:pt>
                <c:pt idx="169">
                  <c:v>0</c:v>
                </c:pt>
                <c:pt idx="170">
                  <c:v>0</c:v>
                </c:pt>
                <c:pt idx="171">
                  <c:v>11</c:v>
                </c:pt>
                <c:pt idx="172">
                  <c:v>0</c:v>
                </c:pt>
                <c:pt idx="173">
                  <c:v>7</c:v>
                </c:pt>
                <c:pt idx="174">
                  <c:v>0</c:v>
                </c:pt>
                <c:pt idx="175">
                  <c:v>37</c:v>
                </c:pt>
                <c:pt idx="176">
                  <c:v>15</c:v>
                </c:pt>
                <c:pt idx="177">
                  <c:v>12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9</c:v>
                </c:pt>
                <c:pt idx="182">
                  <c:v>0</c:v>
                </c:pt>
                <c:pt idx="183">
                  <c:v>29</c:v>
                </c:pt>
                <c:pt idx="184">
                  <c:v>0</c:v>
                </c:pt>
                <c:pt idx="185">
                  <c:v>3</c:v>
                </c:pt>
                <c:pt idx="186">
                  <c:v>0</c:v>
                </c:pt>
                <c:pt idx="187">
                  <c:v>0</c:v>
                </c:pt>
                <c:pt idx="188">
                  <c:v>6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8</c:v>
                </c:pt>
                <c:pt idx="197">
                  <c:v>0</c:v>
                </c:pt>
                <c:pt idx="198">
                  <c:v>3</c:v>
                </c:pt>
                <c:pt idx="199">
                  <c:v>9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12</c:v>
                </c:pt>
                <c:pt idx="204">
                  <c:v>0</c:v>
                </c:pt>
                <c:pt idx="205">
                  <c:v>33</c:v>
                </c:pt>
                <c:pt idx="206">
                  <c:v>26</c:v>
                </c:pt>
                <c:pt idx="207">
                  <c:v>48</c:v>
                </c:pt>
                <c:pt idx="208">
                  <c:v>0</c:v>
                </c:pt>
                <c:pt idx="209">
                  <c:v>5</c:v>
                </c:pt>
                <c:pt idx="210">
                  <c:v>0</c:v>
                </c:pt>
                <c:pt idx="211">
                  <c:v>9</c:v>
                </c:pt>
                <c:pt idx="212">
                  <c:v>0</c:v>
                </c:pt>
                <c:pt idx="213">
                  <c:v>10</c:v>
                </c:pt>
                <c:pt idx="214">
                  <c:v>25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13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10</c:v>
                </c:pt>
                <c:pt idx="224">
                  <c:v>0</c:v>
                </c:pt>
                <c:pt idx="225">
                  <c:v>0</c:v>
                </c:pt>
                <c:pt idx="226">
                  <c:v>7</c:v>
                </c:pt>
                <c:pt idx="227">
                  <c:v>4</c:v>
                </c:pt>
                <c:pt idx="228">
                  <c:v>26</c:v>
                </c:pt>
                <c:pt idx="229">
                  <c:v>0</c:v>
                </c:pt>
                <c:pt idx="230">
                  <c:v>0</c:v>
                </c:pt>
                <c:pt idx="231">
                  <c:v>5</c:v>
                </c:pt>
                <c:pt idx="232">
                  <c:v>0</c:v>
                </c:pt>
                <c:pt idx="233">
                  <c:v>32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6</c:v>
                </c:pt>
                <c:pt idx="238">
                  <c:v>13</c:v>
                </c:pt>
                <c:pt idx="239">
                  <c:v>3</c:v>
                </c:pt>
                <c:pt idx="240">
                  <c:v>52</c:v>
                </c:pt>
                <c:pt idx="241">
                  <c:v>0</c:v>
                </c:pt>
                <c:pt idx="242">
                  <c:v>13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8</c:v>
                </c:pt>
                <c:pt idx="247">
                  <c:v>1</c:v>
                </c:pt>
                <c:pt idx="248">
                  <c:v>52</c:v>
                </c:pt>
                <c:pt idx="249">
                  <c:v>25</c:v>
                </c:pt>
                <c:pt idx="250">
                  <c:v>48</c:v>
                </c:pt>
                <c:pt idx="251">
                  <c:v>16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34</c:v>
                </c:pt>
                <c:pt idx="259">
                  <c:v>0</c:v>
                </c:pt>
                <c:pt idx="260">
                  <c:v>21</c:v>
                </c:pt>
                <c:pt idx="261">
                  <c:v>24</c:v>
                </c:pt>
                <c:pt idx="262">
                  <c:v>11</c:v>
                </c:pt>
                <c:pt idx="263">
                  <c:v>50</c:v>
                </c:pt>
                <c:pt idx="264">
                  <c:v>13</c:v>
                </c:pt>
                <c:pt idx="265">
                  <c:v>10</c:v>
                </c:pt>
                <c:pt idx="266">
                  <c:v>13</c:v>
                </c:pt>
                <c:pt idx="267">
                  <c:v>0</c:v>
                </c:pt>
                <c:pt idx="268">
                  <c:v>0</c:v>
                </c:pt>
                <c:pt idx="269">
                  <c:v>10</c:v>
                </c:pt>
                <c:pt idx="270">
                  <c:v>3</c:v>
                </c:pt>
                <c:pt idx="271">
                  <c:v>9</c:v>
                </c:pt>
                <c:pt idx="272">
                  <c:v>9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7</c:v>
                </c:pt>
                <c:pt idx="277">
                  <c:v>0</c:v>
                </c:pt>
                <c:pt idx="278">
                  <c:v>10</c:v>
                </c:pt>
                <c:pt idx="279">
                  <c:v>8</c:v>
                </c:pt>
                <c:pt idx="280">
                  <c:v>29</c:v>
                </c:pt>
                <c:pt idx="281">
                  <c:v>0</c:v>
                </c:pt>
                <c:pt idx="282">
                  <c:v>8</c:v>
                </c:pt>
                <c:pt idx="283">
                  <c:v>0</c:v>
                </c:pt>
                <c:pt idx="284">
                  <c:v>0</c:v>
                </c:pt>
                <c:pt idx="285">
                  <c:v>4</c:v>
                </c:pt>
                <c:pt idx="286">
                  <c:v>15</c:v>
                </c:pt>
                <c:pt idx="287">
                  <c:v>0</c:v>
                </c:pt>
                <c:pt idx="288">
                  <c:v>0</c:v>
                </c:pt>
                <c:pt idx="289">
                  <c:v>5</c:v>
                </c:pt>
                <c:pt idx="290">
                  <c:v>0</c:v>
                </c:pt>
                <c:pt idx="291">
                  <c:v>9</c:v>
                </c:pt>
                <c:pt idx="292">
                  <c:v>0</c:v>
                </c:pt>
                <c:pt idx="293">
                  <c:v>6</c:v>
                </c:pt>
                <c:pt idx="294">
                  <c:v>0</c:v>
                </c:pt>
                <c:pt idx="295">
                  <c:v>0</c:v>
                </c:pt>
                <c:pt idx="296">
                  <c:v>12</c:v>
                </c:pt>
                <c:pt idx="297">
                  <c:v>0</c:v>
                </c:pt>
                <c:pt idx="298">
                  <c:v>9</c:v>
                </c:pt>
                <c:pt idx="299">
                  <c:v>0</c:v>
                </c:pt>
                <c:pt idx="300">
                  <c:v>0</c:v>
                </c:pt>
                <c:pt idx="301">
                  <c:v>7</c:v>
                </c:pt>
                <c:pt idx="302">
                  <c:v>0</c:v>
                </c:pt>
                <c:pt idx="303">
                  <c:v>23</c:v>
                </c:pt>
                <c:pt idx="304">
                  <c:v>0</c:v>
                </c:pt>
                <c:pt idx="305">
                  <c:v>0</c:v>
                </c:pt>
                <c:pt idx="306">
                  <c:v>12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7</c:v>
                </c:pt>
                <c:pt idx="313">
                  <c:v>41</c:v>
                </c:pt>
                <c:pt idx="314">
                  <c:v>6</c:v>
                </c:pt>
                <c:pt idx="315">
                  <c:v>36</c:v>
                </c:pt>
                <c:pt idx="316">
                  <c:v>42</c:v>
                </c:pt>
                <c:pt idx="317">
                  <c:v>7</c:v>
                </c:pt>
                <c:pt idx="318">
                  <c:v>23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11</c:v>
                </c:pt>
                <c:pt idx="330">
                  <c:v>0</c:v>
                </c:pt>
                <c:pt idx="331">
                  <c:v>29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10</c:v>
                </c:pt>
                <c:pt idx="336">
                  <c:v>0</c:v>
                </c:pt>
                <c:pt idx="337">
                  <c:v>30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8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14</c:v>
                </c:pt>
                <c:pt idx="347">
                  <c:v>47</c:v>
                </c:pt>
                <c:pt idx="348">
                  <c:v>0</c:v>
                </c:pt>
                <c:pt idx="349">
                  <c:v>38</c:v>
                </c:pt>
                <c:pt idx="350">
                  <c:v>10</c:v>
                </c:pt>
                <c:pt idx="351">
                  <c:v>31</c:v>
                </c:pt>
                <c:pt idx="352">
                  <c:v>33</c:v>
                </c:pt>
                <c:pt idx="353">
                  <c:v>8</c:v>
                </c:pt>
                <c:pt idx="354">
                  <c:v>0</c:v>
                </c:pt>
                <c:pt idx="355">
                  <c:v>0</c:v>
                </c:pt>
                <c:pt idx="356">
                  <c:v>31</c:v>
                </c:pt>
                <c:pt idx="357">
                  <c:v>5</c:v>
                </c:pt>
                <c:pt idx="358">
                  <c:v>32</c:v>
                </c:pt>
                <c:pt idx="359">
                  <c:v>0</c:v>
                </c:pt>
                <c:pt idx="360">
                  <c:v>43</c:v>
                </c:pt>
                <c:pt idx="361">
                  <c:v>11</c:v>
                </c:pt>
                <c:pt idx="362">
                  <c:v>7</c:v>
                </c:pt>
                <c:pt idx="363">
                  <c:v>17</c:v>
                </c:pt>
                <c:pt idx="364">
                  <c:v>34</c:v>
                </c:pt>
                <c:pt idx="365">
                  <c:v>35</c:v>
                </c:pt>
                <c:pt idx="366">
                  <c:v>0</c:v>
                </c:pt>
                <c:pt idx="367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16</c:v>
                </c:pt>
                <c:pt idx="21">
                  <c:v>21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16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16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13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16</c:v>
                </c:pt>
                <c:pt idx="45">
                  <c:v>0</c:v>
                </c:pt>
                <c:pt idx="46">
                  <c:v>18</c:v>
                </c:pt>
                <c:pt idx="47">
                  <c:v>0</c:v>
                </c:pt>
                <c:pt idx="48">
                  <c:v>19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</c:v>
                </c:pt>
                <c:pt idx="54">
                  <c:v>17</c:v>
                </c:pt>
                <c:pt idx="55">
                  <c:v>17</c:v>
                </c:pt>
                <c:pt idx="56">
                  <c:v>21</c:v>
                </c:pt>
                <c:pt idx="57">
                  <c:v>38</c:v>
                </c:pt>
                <c:pt idx="58">
                  <c:v>0</c:v>
                </c:pt>
                <c:pt idx="59">
                  <c:v>0</c:v>
                </c:pt>
                <c:pt idx="60">
                  <c:v>33</c:v>
                </c:pt>
                <c:pt idx="61">
                  <c:v>0</c:v>
                </c:pt>
                <c:pt idx="62">
                  <c:v>17</c:v>
                </c:pt>
                <c:pt idx="63">
                  <c:v>18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9</c:v>
                </c:pt>
                <c:pt idx="70">
                  <c:v>0</c:v>
                </c:pt>
                <c:pt idx="71">
                  <c:v>17</c:v>
                </c:pt>
                <c:pt idx="72">
                  <c:v>16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20</c:v>
                </c:pt>
                <c:pt idx="78">
                  <c:v>0</c:v>
                </c:pt>
                <c:pt idx="79">
                  <c:v>11</c:v>
                </c:pt>
                <c:pt idx="80">
                  <c:v>1</c:v>
                </c:pt>
                <c:pt idx="81">
                  <c:v>25</c:v>
                </c:pt>
                <c:pt idx="82">
                  <c:v>10</c:v>
                </c:pt>
                <c:pt idx="83">
                  <c:v>4</c:v>
                </c:pt>
                <c:pt idx="84">
                  <c:v>44</c:v>
                </c:pt>
                <c:pt idx="85">
                  <c:v>18</c:v>
                </c:pt>
                <c:pt idx="86">
                  <c:v>0</c:v>
                </c:pt>
                <c:pt idx="87">
                  <c:v>44</c:v>
                </c:pt>
                <c:pt idx="88">
                  <c:v>0</c:v>
                </c:pt>
                <c:pt idx="89">
                  <c:v>0</c:v>
                </c:pt>
                <c:pt idx="90">
                  <c:v>16</c:v>
                </c:pt>
                <c:pt idx="91">
                  <c:v>0</c:v>
                </c:pt>
                <c:pt idx="92">
                  <c:v>0</c:v>
                </c:pt>
                <c:pt idx="93">
                  <c:v>35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17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3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21</c:v>
                </c:pt>
                <c:pt idx="120">
                  <c:v>0</c:v>
                </c:pt>
                <c:pt idx="121">
                  <c:v>11</c:v>
                </c:pt>
                <c:pt idx="122">
                  <c:v>21</c:v>
                </c:pt>
                <c:pt idx="123">
                  <c:v>33</c:v>
                </c:pt>
                <c:pt idx="124">
                  <c:v>0</c:v>
                </c:pt>
                <c:pt idx="125">
                  <c:v>17</c:v>
                </c:pt>
                <c:pt idx="126">
                  <c:v>18</c:v>
                </c:pt>
                <c:pt idx="127">
                  <c:v>14</c:v>
                </c:pt>
                <c:pt idx="128">
                  <c:v>0</c:v>
                </c:pt>
                <c:pt idx="129">
                  <c:v>0</c:v>
                </c:pt>
                <c:pt idx="130">
                  <c:v>3</c:v>
                </c:pt>
                <c:pt idx="131">
                  <c:v>14</c:v>
                </c:pt>
                <c:pt idx="132">
                  <c:v>0</c:v>
                </c:pt>
                <c:pt idx="133">
                  <c:v>21</c:v>
                </c:pt>
                <c:pt idx="134">
                  <c:v>0</c:v>
                </c:pt>
                <c:pt idx="135">
                  <c:v>0</c:v>
                </c:pt>
                <c:pt idx="136">
                  <c:v>32</c:v>
                </c:pt>
                <c:pt idx="137">
                  <c:v>15</c:v>
                </c:pt>
                <c:pt idx="138">
                  <c:v>17</c:v>
                </c:pt>
                <c:pt idx="139">
                  <c:v>16</c:v>
                </c:pt>
                <c:pt idx="140">
                  <c:v>16</c:v>
                </c:pt>
                <c:pt idx="141">
                  <c:v>16</c:v>
                </c:pt>
                <c:pt idx="142">
                  <c:v>16</c:v>
                </c:pt>
                <c:pt idx="143">
                  <c:v>28</c:v>
                </c:pt>
                <c:pt idx="144">
                  <c:v>14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17</c:v>
                </c:pt>
                <c:pt idx="149">
                  <c:v>0</c:v>
                </c:pt>
                <c:pt idx="150">
                  <c:v>0</c:v>
                </c:pt>
                <c:pt idx="151">
                  <c:v>34</c:v>
                </c:pt>
                <c:pt idx="152">
                  <c:v>0</c:v>
                </c:pt>
                <c:pt idx="153">
                  <c:v>16</c:v>
                </c:pt>
                <c:pt idx="154">
                  <c:v>18</c:v>
                </c:pt>
                <c:pt idx="155">
                  <c:v>0</c:v>
                </c:pt>
                <c:pt idx="156">
                  <c:v>17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16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17</c:v>
                </c:pt>
                <c:pt idx="166">
                  <c:v>0</c:v>
                </c:pt>
                <c:pt idx="167">
                  <c:v>16</c:v>
                </c:pt>
                <c:pt idx="168">
                  <c:v>17</c:v>
                </c:pt>
                <c:pt idx="169">
                  <c:v>0</c:v>
                </c:pt>
                <c:pt idx="170">
                  <c:v>0</c:v>
                </c:pt>
                <c:pt idx="171">
                  <c:v>17</c:v>
                </c:pt>
                <c:pt idx="172">
                  <c:v>18</c:v>
                </c:pt>
                <c:pt idx="173">
                  <c:v>16</c:v>
                </c:pt>
                <c:pt idx="174">
                  <c:v>0</c:v>
                </c:pt>
                <c:pt idx="175">
                  <c:v>39</c:v>
                </c:pt>
                <c:pt idx="176">
                  <c:v>33</c:v>
                </c:pt>
                <c:pt idx="177">
                  <c:v>17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21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34</c:v>
                </c:pt>
                <c:pt idx="186">
                  <c:v>0</c:v>
                </c:pt>
                <c:pt idx="187">
                  <c:v>0</c:v>
                </c:pt>
                <c:pt idx="188">
                  <c:v>31</c:v>
                </c:pt>
                <c:pt idx="189">
                  <c:v>23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16</c:v>
                </c:pt>
                <c:pt idx="197">
                  <c:v>0</c:v>
                </c:pt>
                <c:pt idx="198">
                  <c:v>41</c:v>
                </c:pt>
                <c:pt idx="199">
                  <c:v>26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8</c:v>
                </c:pt>
                <c:pt idx="204">
                  <c:v>38</c:v>
                </c:pt>
                <c:pt idx="205">
                  <c:v>24</c:v>
                </c:pt>
                <c:pt idx="206">
                  <c:v>44</c:v>
                </c:pt>
                <c:pt idx="207">
                  <c:v>33</c:v>
                </c:pt>
                <c:pt idx="208">
                  <c:v>0</c:v>
                </c:pt>
                <c:pt idx="209">
                  <c:v>17</c:v>
                </c:pt>
                <c:pt idx="210">
                  <c:v>0</c:v>
                </c:pt>
                <c:pt idx="211">
                  <c:v>17</c:v>
                </c:pt>
                <c:pt idx="212">
                  <c:v>0</c:v>
                </c:pt>
                <c:pt idx="213">
                  <c:v>41</c:v>
                </c:pt>
                <c:pt idx="214">
                  <c:v>48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35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42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34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52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18</c:v>
                </c:pt>
                <c:pt idx="238">
                  <c:v>17</c:v>
                </c:pt>
                <c:pt idx="239">
                  <c:v>16</c:v>
                </c:pt>
                <c:pt idx="240">
                  <c:v>37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16</c:v>
                </c:pt>
                <c:pt idx="247">
                  <c:v>12</c:v>
                </c:pt>
                <c:pt idx="248">
                  <c:v>0</c:v>
                </c:pt>
                <c:pt idx="249">
                  <c:v>41</c:v>
                </c:pt>
                <c:pt idx="250">
                  <c:v>36</c:v>
                </c:pt>
                <c:pt idx="251">
                  <c:v>30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13</c:v>
                </c:pt>
                <c:pt idx="259">
                  <c:v>0</c:v>
                </c:pt>
                <c:pt idx="260">
                  <c:v>9</c:v>
                </c:pt>
                <c:pt idx="261">
                  <c:v>0</c:v>
                </c:pt>
                <c:pt idx="262">
                  <c:v>39</c:v>
                </c:pt>
                <c:pt idx="263">
                  <c:v>34</c:v>
                </c:pt>
                <c:pt idx="264">
                  <c:v>35</c:v>
                </c:pt>
                <c:pt idx="265">
                  <c:v>17</c:v>
                </c:pt>
                <c:pt idx="266">
                  <c:v>17</c:v>
                </c:pt>
                <c:pt idx="267">
                  <c:v>0</c:v>
                </c:pt>
                <c:pt idx="268">
                  <c:v>0</c:v>
                </c:pt>
                <c:pt idx="269">
                  <c:v>16</c:v>
                </c:pt>
                <c:pt idx="270">
                  <c:v>17</c:v>
                </c:pt>
                <c:pt idx="271">
                  <c:v>17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21</c:v>
                </c:pt>
                <c:pt idx="277">
                  <c:v>0</c:v>
                </c:pt>
                <c:pt idx="278">
                  <c:v>16</c:v>
                </c:pt>
                <c:pt idx="279">
                  <c:v>14</c:v>
                </c:pt>
                <c:pt idx="280">
                  <c:v>16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3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10</c:v>
                </c:pt>
                <c:pt idx="290">
                  <c:v>18</c:v>
                </c:pt>
                <c:pt idx="291">
                  <c:v>15</c:v>
                </c:pt>
                <c:pt idx="292">
                  <c:v>0</c:v>
                </c:pt>
                <c:pt idx="293">
                  <c:v>16</c:v>
                </c:pt>
                <c:pt idx="294">
                  <c:v>0</c:v>
                </c:pt>
                <c:pt idx="295">
                  <c:v>0</c:v>
                </c:pt>
                <c:pt idx="296">
                  <c:v>17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13</c:v>
                </c:pt>
                <c:pt idx="302">
                  <c:v>0</c:v>
                </c:pt>
                <c:pt idx="303">
                  <c:v>21</c:v>
                </c:pt>
                <c:pt idx="304">
                  <c:v>0</c:v>
                </c:pt>
                <c:pt idx="305">
                  <c:v>0</c:v>
                </c:pt>
                <c:pt idx="306">
                  <c:v>26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17</c:v>
                </c:pt>
                <c:pt idx="312">
                  <c:v>13</c:v>
                </c:pt>
                <c:pt idx="313">
                  <c:v>36</c:v>
                </c:pt>
                <c:pt idx="314">
                  <c:v>0</c:v>
                </c:pt>
                <c:pt idx="315">
                  <c:v>9</c:v>
                </c:pt>
                <c:pt idx="316">
                  <c:v>44</c:v>
                </c:pt>
                <c:pt idx="317">
                  <c:v>22</c:v>
                </c:pt>
                <c:pt idx="318">
                  <c:v>17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17</c:v>
                </c:pt>
                <c:pt idx="330">
                  <c:v>0</c:v>
                </c:pt>
                <c:pt idx="331">
                  <c:v>35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40</c:v>
                </c:pt>
                <c:pt idx="336">
                  <c:v>0</c:v>
                </c:pt>
                <c:pt idx="337">
                  <c:v>16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14</c:v>
                </c:pt>
                <c:pt idx="343">
                  <c:v>0</c:v>
                </c:pt>
                <c:pt idx="344">
                  <c:v>17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18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16</c:v>
                </c:pt>
                <c:pt idx="358">
                  <c:v>0</c:v>
                </c:pt>
                <c:pt idx="359">
                  <c:v>24</c:v>
                </c:pt>
                <c:pt idx="360">
                  <c:v>0</c:v>
                </c:pt>
                <c:pt idx="361">
                  <c:v>0</c:v>
                </c:pt>
                <c:pt idx="362">
                  <c:v>21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1.948</c:v>
                </c:pt>
                <c:pt idx="4">
                  <c:v>0.44800000000000001</c:v>
                </c:pt>
                <c:pt idx="5">
                  <c:v>0</c:v>
                </c:pt>
                <c:pt idx="6">
                  <c:v>5.95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2.83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4.9550000000000001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5.28</c:v>
                </c:pt>
                <c:pt idx="21">
                  <c:v>2.0310000000000001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3.33</c:v>
                </c:pt>
                <c:pt idx="35">
                  <c:v>6.66</c:v>
                </c:pt>
                <c:pt idx="36">
                  <c:v>0</c:v>
                </c:pt>
                <c:pt idx="37">
                  <c:v>0</c:v>
                </c:pt>
                <c:pt idx="38">
                  <c:v>1.1399999999999999</c:v>
                </c:pt>
                <c:pt idx="39">
                  <c:v>0</c:v>
                </c:pt>
                <c:pt idx="40">
                  <c:v>1925.66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0.74099999999999999</c:v>
                </c:pt>
                <c:pt idx="45">
                  <c:v>0</c:v>
                </c:pt>
                <c:pt idx="46">
                  <c:v>2.16</c:v>
                </c:pt>
                <c:pt idx="47">
                  <c:v>0</c:v>
                </c:pt>
                <c:pt idx="48">
                  <c:v>5.8000000000000003E-2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5.39</c:v>
                </c:pt>
                <c:pt idx="55">
                  <c:v>1.7749999999999999</c:v>
                </c:pt>
                <c:pt idx="56">
                  <c:v>1.32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0.51</c:v>
                </c:pt>
                <c:pt idx="63">
                  <c:v>9</c:v>
                </c:pt>
                <c:pt idx="64">
                  <c:v>0</c:v>
                </c:pt>
                <c:pt idx="65">
                  <c:v>3.64</c:v>
                </c:pt>
                <c:pt idx="66">
                  <c:v>0</c:v>
                </c:pt>
                <c:pt idx="67">
                  <c:v>0</c:v>
                </c:pt>
                <c:pt idx="68">
                  <c:v>2751.6201000000001</c:v>
                </c:pt>
                <c:pt idx="69">
                  <c:v>14844.9004</c:v>
                </c:pt>
                <c:pt idx="70">
                  <c:v>0</c:v>
                </c:pt>
                <c:pt idx="71">
                  <c:v>13.35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2.3199999999999998</c:v>
                </c:pt>
                <c:pt idx="78">
                  <c:v>0</c:v>
                </c:pt>
                <c:pt idx="79">
                  <c:v>0</c:v>
                </c:pt>
                <c:pt idx="80">
                  <c:v>0.30099999999999999</c:v>
                </c:pt>
                <c:pt idx="81">
                  <c:v>1.28</c:v>
                </c:pt>
                <c:pt idx="82">
                  <c:v>23.51</c:v>
                </c:pt>
                <c:pt idx="83">
                  <c:v>22.36</c:v>
                </c:pt>
                <c:pt idx="84">
                  <c:v>6.97</c:v>
                </c:pt>
                <c:pt idx="85">
                  <c:v>1.75</c:v>
                </c:pt>
                <c:pt idx="86">
                  <c:v>0</c:v>
                </c:pt>
                <c:pt idx="87">
                  <c:v>5.46</c:v>
                </c:pt>
                <c:pt idx="88">
                  <c:v>0</c:v>
                </c:pt>
                <c:pt idx="89">
                  <c:v>0</c:v>
                </c:pt>
                <c:pt idx="90">
                  <c:v>44.38</c:v>
                </c:pt>
                <c:pt idx="91">
                  <c:v>0</c:v>
                </c:pt>
                <c:pt idx="92">
                  <c:v>0.58599999999999997</c:v>
                </c:pt>
                <c:pt idx="93">
                  <c:v>1.754</c:v>
                </c:pt>
                <c:pt idx="94">
                  <c:v>0</c:v>
                </c:pt>
                <c:pt idx="95">
                  <c:v>0.81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2.09</c:v>
                </c:pt>
                <c:pt idx="101">
                  <c:v>0</c:v>
                </c:pt>
                <c:pt idx="102">
                  <c:v>1.18</c:v>
                </c:pt>
                <c:pt idx="103">
                  <c:v>14.55</c:v>
                </c:pt>
                <c:pt idx="104">
                  <c:v>1.3640000000000001</c:v>
                </c:pt>
                <c:pt idx="105">
                  <c:v>7.9000000000000001E-2</c:v>
                </c:pt>
                <c:pt idx="106">
                  <c:v>7.5350000000000001</c:v>
                </c:pt>
                <c:pt idx="107">
                  <c:v>2.12</c:v>
                </c:pt>
                <c:pt idx="108">
                  <c:v>3.3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1.036</c:v>
                </c:pt>
                <c:pt idx="119">
                  <c:v>9.2739999999999991</c:v>
                </c:pt>
                <c:pt idx="120">
                  <c:v>0</c:v>
                </c:pt>
                <c:pt idx="121">
                  <c:v>0</c:v>
                </c:pt>
                <c:pt idx="122">
                  <c:v>2.448</c:v>
                </c:pt>
                <c:pt idx="123">
                  <c:v>1.7450000000000001</c:v>
                </c:pt>
                <c:pt idx="124">
                  <c:v>0</c:v>
                </c:pt>
                <c:pt idx="125">
                  <c:v>5.0599999999999996</c:v>
                </c:pt>
                <c:pt idx="126">
                  <c:v>0</c:v>
                </c:pt>
                <c:pt idx="127">
                  <c:v>0.01</c:v>
                </c:pt>
                <c:pt idx="128">
                  <c:v>0</c:v>
                </c:pt>
                <c:pt idx="129">
                  <c:v>0</c:v>
                </c:pt>
                <c:pt idx="130">
                  <c:v>9.2899999999999991</c:v>
                </c:pt>
                <c:pt idx="131">
                  <c:v>0.18</c:v>
                </c:pt>
                <c:pt idx="132">
                  <c:v>0</c:v>
                </c:pt>
                <c:pt idx="133">
                  <c:v>7.2300000000000003E-2</c:v>
                </c:pt>
                <c:pt idx="134">
                  <c:v>0</c:v>
                </c:pt>
                <c:pt idx="135">
                  <c:v>0</c:v>
                </c:pt>
                <c:pt idx="136">
                  <c:v>7.6</c:v>
                </c:pt>
                <c:pt idx="137">
                  <c:v>0.378</c:v>
                </c:pt>
                <c:pt idx="138">
                  <c:v>0.48699999999999999</c:v>
                </c:pt>
                <c:pt idx="139">
                  <c:v>0.26</c:v>
                </c:pt>
                <c:pt idx="140">
                  <c:v>3.875</c:v>
                </c:pt>
                <c:pt idx="141">
                  <c:v>4096.2299999999996</c:v>
                </c:pt>
                <c:pt idx="142">
                  <c:v>977.56</c:v>
                </c:pt>
                <c:pt idx="143">
                  <c:v>479.48</c:v>
                </c:pt>
                <c:pt idx="144">
                  <c:v>4348.6899000000003</c:v>
                </c:pt>
                <c:pt idx="145">
                  <c:v>0</c:v>
                </c:pt>
                <c:pt idx="146">
                  <c:v>3683.8400999999999</c:v>
                </c:pt>
                <c:pt idx="147">
                  <c:v>0</c:v>
                </c:pt>
                <c:pt idx="148">
                  <c:v>2515.2600000000002</c:v>
                </c:pt>
                <c:pt idx="149">
                  <c:v>0</c:v>
                </c:pt>
                <c:pt idx="150">
                  <c:v>0</c:v>
                </c:pt>
                <c:pt idx="151">
                  <c:v>171.27</c:v>
                </c:pt>
                <c:pt idx="152">
                  <c:v>0</c:v>
                </c:pt>
                <c:pt idx="153">
                  <c:v>1656.48</c:v>
                </c:pt>
                <c:pt idx="154">
                  <c:v>1.36</c:v>
                </c:pt>
                <c:pt idx="155">
                  <c:v>0</c:v>
                </c:pt>
                <c:pt idx="156">
                  <c:v>18.45</c:v>
                </c:pt>
                <c:pt idx="157">
                  <c:v>0.55200000000000005</c:v>
                </c:pt>
                <c:pt idx="158">
                  <c:v>0</c:v>
                </c:pt>
                <c:pt idx="159">
                  <c:v>0</c:v>
                </c:pt>
                <c:pt idx="160">
                  <c:v>2243.6201000000001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1.7350000000000001</c:v>
                </c:pt>
                <c:pt idx="166">
                  <c:v>0</c:v>
                </c:pt>
                <c:pt idx="167">
                  <c:v>0.34250000000000003</c:v>
                </c:pt>
                <c:pt idx="168">
                  <c:v>1.8149999999999999</c:v>
                </c:pt>
                <c:pt idx="169">
                  <c:v>0</c:v>
                </c:pt>
                <c:pt idx="170">
                  <c:v>0</c:v>
                </c:pt>
                <c:pt idx="171">
                  <c:v>4.71</c:v>
                </c:pt>
                <c:pt idx="172">
                  <c:v>0</c:v>
                </c:pt>
                <c:pt idx="173">
                  <c:v>6.33</c:v>
                </c:pt>
                <c:pt idx="174">
                  <c:v>0</c:v>
                </c:pt>
                <c:pt idx="175">
                  <c:v>2.48</c:v>
                </c:pt>
                <c:pt idx="176">
                  <c:v>1.1299999999999999</c:v>
                </c:pt>
                <c:pt idx="177">
                  <c:v>2.82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0.39400000000000002</c:v>
                </c:pt>
                <c:pt idx="182">
                  <c:v>0</c:v>
                </c:pt>
                <c:pt idx="183">
                  <c:v>4.3600000000000003</c:v>
                </c:pt>
                <c:pt idx="184">
                  <c:v>0</c:v>
                </c:pt>
                <c:pt idx="185">
                  <c:v>320</c:v>
                </c:pt>
                <c:pt idx="186">
                  <c:v>0</c:v>
                </c:pt>
                <c:pt idx="187">
                  <c:v>0</c:v>
                </c:pt>
                <c:pt idx="188">
                  <c:v>1.1850000000000001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0.41299999999999998</c:v>
                </c:pt>
                <c:pt idx="197">
                  <c:v>0</c:v>
                </c:pt>
                <c:pt idx="198">
                  <c:v>1.1379999999999999</c:v>
                </c:pt>
                <c:pt idx="199">
                  <c:v>6.29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1</c:v>
                </c:pt>
                <c:pt idx="204">
                  <c:v>0</c:v>
                </c:pt>
                <c:pt idx="205">
                  <c:v>2</c:v>
                </c:pt>
                <c:pt idx="206">
                  <c:v>0.13500000000000001</c:v>
                </c:pt>
                <c:pt idx="207">
                  <c:v>1.05</c:v>
                </c:pt>
                <c:pt idx="208">
                  <c:v>0</c:v>
                </c:pt>
                <c:pt idx="209">
                  <c:v>0.78800000000000003</c:v>
                </c:pt>
                <c:pt idx="210">
                  <c:v>0</c:v>
                </c:pt>
                <c:pt idx="211">
                  <c:v>6.48</c:v>
                </c:pt>
                <c:pt idx="212">
                  <c:v>0</c:v>
                </c:pt>
                <c:pt idx="213">
                  <c:v>0.9</c:v>
                </c:pt>
                <c:pt idx="214">
                  <c:v>0.23799999999999999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3.03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0.71</c:v>
                </c:pt>
                <c:pt idx="224">
                  <c:v>0</c:v>
                </c:pt>
                <c:pt idx="225">
                  <c:v>0</c:v>
                </c:pt>
                <c:pt idx="226">
                  <c:v>2.08</c:v>
                </c:pt>
                <c:pt idx="227">
                  <c:v>35.799999999999997</c:v>
                </c:pt>
                <c:pt idx="228">
                  <c:v>7.66</c:v>
                </c:pt>
                <c:pt idx="229">
                  <c:v>0</c:v>
                </c:pt>
                <c:pt idx="230">
                  <c:v>0</c:v>
                </c:pt>
                <c:pt idx="231">
                  <c:v>2.5</c:v>
                </c:pt>
                <c:pt idx="232">
                  <c:v>0</c:v>
                </c:pt>
                <c:pt idx="233">
                  <c:v>0.52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20.76</c:v>
                </c:pt>
                <c:pt idx="238">
                  <c:v>3.96</c:v>
                </c:pt>
                <c:pt idx="239">
                  <c:v>2.73</c:v>
                </c:pt>
                <c:pt idx="240">
                  <c:v>0.80400000000000005</c:v>
                </c:pt>
                <c:pt idx="241">
                  <c:v>0</c:v>
                </c:pt>
                <c:pt idx="242">
                  <c:v>24.6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2.64</c:v>
                </c:pt>
                <c:pt idx="247">
                  <c:v>0.59499999999999997</c:v>
                </c:pt>
                <c:pt idx="248">
                  <c:v>35.299999999999997</c:v>
                </c:pt>
                <c:pt idx="249">
                  <c:v>3.12</c:v>
                </c:pt>
                <c:pt idx="250">
                  <c:v>0.79400000000000004</c:v>
                </c:pt>
                <c:pt idx="251">
                  <c:v>0.107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0.59</c:v>
                </c:pt>
                <c:pt idx="259">
                  <c:v>0</c:v>
                </c:pt>
                <c:pt idx="260">
                  <c:v>0.33500000000000002</c:v>
                </c:pt>
                <c:pt idx="261">
                  <c:v>34.1</c:v>
                </c:pt>
                <c:pt idx="262">
                  <c:v>28.8</c:v>
                </c:pt>
                <c:pt idx="263">
                  <c:v>2.62</c:v>
                </c:pt>
                <c:pt idx="264">
                  <c:v>1.1850000000000001</c:v>
                </c:pt>
                <c:pt idx="265">
                  <c:v>18.91</c:v>
                </c:pt>
                <c:pt idx="266">
                  <c:v>14.6</c:v>
                </c:pt>
                <c:pt idx="267">
                  <c:v>0</c:v>
                </c:pt>
                <c:pt idx="268">
                  <c:v>0</c:v>
                </c:pt>
                <c:pt idx="269">
                  <c:v>15.79</c:v>
                </c:pt>
                <c:pt idx="270">
                  <c:v>11.4</c:v>
                </c:pt>
                <c:pt idx="271">
                  <c:v>0.75800000000000001</c:v>
                </c:pt>
                <c:pt idx="272">
                  <c:v>7.2</c:v>
                </c:pt>
                <c:pt idx="273">
                  <c:v>0</c:v>
                </c:pt>
                <c:pt idx="274">
                  <c:v>0</c:v>
                </c:pt>
                <c:pt idx="275">
                  <c:v>1.276</c:v>
                </c:pt>
                <c:pt idx="276">
                  <c:v>4.9000000000000004</c:v>
                </c:pt>
                <c:pt idx="277">
                  <c:v>0</c:v>
                </c:pt>
                <c:pt idx="278">
                  <c:v>5.41</c:v>
                </c:pt>
                <c:pt idx="279">
                  <c:v>0.82</c:v>
                </c:pt>
                <c:pt idx="280">
                  <c:v>8.02</c:v>
                </c:pt>
                <c:pt idx="281">
                  <c:v>0</c:v>
                </c:pt>
                <c:pt idx="282">
                  <c:v>8.8999999999999996E-2</c:v>
                </c:pt>
                <c:pt idx="283">
                  <c:v>0</c:v>
                </c:pt>
                <c:pt idx="284">
                  <c:v>0</c:v>
                </c:pt>
                <c:pt idx="285">
                  <c:v>3.9649999999999999</c:v>
                </c:pt>
                <c:pt idx="286">
                  <c:v>6.55</c:v>
                </c:pt>
                <c:pt idx="287">
                  <c:v>0</c:v>
                </c:pt>
                <c:pt idx="288">
                  <c:v>0</c:v>
                </c:pt>
                <c:pt idx="289">
                  <c:v>0.23</c:v>
                </c:pt>
                <c:pt idx="290">
                  <c:v>0</c:v>
                </c:pt>
                <c:pt idx="291">
                  <c:v>4.68</c:v>
                </c:pt>
                <c:pt idx="292">
                  <c:v>0</c:v>
                </c:pt>
                <c:pt idx="293">
                  <c:v>5.45</c:v>
                </c:pt>
                <c:pt idx="294">
                  <c:v>0</c:v>
                </c:pt>
                <c:pt idx="295">
                  <c:v>0</c:v>
                </c:pt>
                <c:pt idx="296">
                  <c:v>4.3600000000000003</c:v>
                </c:pt>
                <c:pt idx="297">
                  <c:v>0</c:v>
                </c:pt>
                <c:pt idx="298">
                  <c:v>1.605</c:v>
                </c:pt>
                <c:pt idx="299">
                  <c:v>0</c:v>
                </c:pt>
                <c:pt idx="300">
                  <c:v>0</c:v>
                </c:pt>
                <c:pt idx="301">
                  <c:v>3138.3400999999999</c:v>
                </c:pt>
                <c:pt idx="302">
                  <c:v>0</c:v>
                </c:pt>
                <c:pt idx="303">
                  <c:v>0.23949999999999999</c:v>
                </c:pt>
                <c:pt idx="304">
                  <c:v>0</c:v>
                </c:pt>
                <c:pt idx="305">
                  <c:v>0</c:v>
                </c:pt>
                <c:pt idx="306">
                  <c:v>12.6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0.56000000000000005</c:v>
                </c:pt>
                <c:pt idx="313">
                  <c:v>0.92900000000000005</c:v>
                </c:pt>
                <c:pt idx="314">
                  <c:v>1.36</c:v>
                </c:pt>
                <c:pt idx="315">
                  <c:v>0.14399999999999999</c:v>
                </c:pt>
                <c:pt idx="316">
                  <c:v>0.71199999999999997</c:v>
                </c:pt>
                <c:pt idx="317">
                  <c:v>5.88</c:v>
                </c:pt>
                <c:pt idx="318">
                  <c:v>0.6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40.700000000000003</c:v>
                </c:pt>
                <c:pt idx="330">
                  <c:v>0</c:v>
                </c:pt>
                <c:pt idx="331">
                  <c:v>18.98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1.3149999999999999</c:v>
                </c:pt>
                <c:pt idx="336">
                  <c:v>0</c:v>
                </c:pt>
                <c:pt idx="337">
                  <c:v>0.72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0.17299999999999999</c:v>
                </c:pt>
                <c:pt idx="343">
                  <c:v>0</c:v>
                </c:pt>
                <c:pt idx="344">
                  <c:v>0.36399999999999999</c:v>
                </c:pt>
                <c:pt idx="345">
                  <c:v>0</c:v>
                </c:pt>
                <c:pt idx="346">
                  <c:v>0.9</c:v>
                </c:pt>
                <c:pt idx="347">
                  <c:v>4.9000000000000004</c:v>
                </c:pt>
                <c:pt idx="348">
                  <c:v>0</c:v>
                </c:pt>
                <c:pt idx="349">
                  <c:v>8197.7803000000004</c:v>
                </c:pt>
                <c:pt idx="350">
                  <c:v>1.964</c:v>
                </c:pt>
                <c:pt idx="351">
                  <c:v>1177.22</c:v>
                </c:pt>
                <c:pt idx="352">
                  <c:v>4340.8599000000004</c:v>
                </c:pt>
                <c:pt idx="353">
                  <c:v>1.47</c:v>
                </c:pt>
                <c:pt idx="354">
                  <c:v>0</c:v>
                </c:pt>
                <c:pt idx="355">
                  <c:v>0</c:v>
                </c:pt>
                <c:pt idx="356">
                  <c:v>5283.71</c:v>
                </c:pt>
                <c:pt idx="357">
                  <c:v>14238.570299999999</c:v>
                </c:pt>
                <c:pt idx="358">
                  <c:v>7529.7798000000003</c:v>
                </c:pt>
                <c:pt idx="359">
                  <c:v>2764.78</c:v>
                </c:pt>
                <c:pt idx="360">
                  <c:v>2762.3301000000001</c:v>
                </c:pt>
                <c:pt idx="361">
                  <c:v>3764.27</c:v>
                </c:pt>
                <c:pt idx="362">
                  <c:v>1561.72</c:v>
                </c:pt>
                <c:pt idx="363">
                  <c:v>9466.0995999999996</c:v>
                </c:pt>
                <c:pt idx="364">
                  <c:v>405.72</c:v>
                </c:pt>
                <c:pt idx="365">
                  <c:v>5096.7402000000002</c:v>
                </c:pt>
                <c:pt idx="366">
                  <c:v>0</c:v>
                </c:pt>
                <c:pt idx="367">
                  <c:v>1173.5899999999999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2.0499999999999998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2.6349999999999998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4.7</c:v>
                </c:pt>
                <c:pt idx="21">
                  <c:v>2.2000000000000002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6.3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10.46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1.03</c:v>
                </c:pt>
                <c:pt idx="39">
                  <c:v>0</c:v>
                </c:pt>
                <c:pt idx="40">
                  <c:v>1706.96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0.68</c:v>
                </c:pt>
                <c:pt idx="45">
                  <c:v>0</c:v>
                </c:pt>
                <c:pt idx="46">
                  <c:v>2.27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4.7</c:v>
                </c:pt>
                <c:pt idx="54">
                  <c:v>5.37</c:v>
                </c:pt>
                <c:pt idx="55">
                  <c:v>1.645</c:v>
                </c:pt>
                <c:pt idx="56">
                  <c:v>1.45</c:v>
                </c:pt>
                <c:pt idx="57">
                  <c:v>0.22600000000000001</c:v>
                </c:pt>
                <c:pt idx="58">
                  <c:v>0</c:v>
                </c:pt>
                <c:pt idx="59">
                  <c:v>0</c:v>
                </c:pt>
                <c:pt idx="60">
                  <c:v>2.2999999999999998</c:v>
                </c:pt>
                <c:pt idx="61">
                  <c:v>0</c:v>
                </c:pt>
                <c:pt idx="62">
                  <c:v>0</c:v>
                </c:pt>
                <c:pt idx="63">
                  <c:v>9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13698.559600000001</c:v>
                </c:pt>
                <c:pt idx="70">
                  <c:v>0</c:v>
                </c:pt>
                <c:pt idx="71">
                  <c:v>13.32</c:v>
                </c:pt>
                <c:pt idx="72">
                  <c:v>8.18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2.4700000000000002</c:v>
                </c:pt>
                <c:pt idx="78">
                  <c:v>0</c:v>
                </c:pt>
                <c:pt idx="79">
                  <c:v>7775.9701999999997</c:v>
                </c:pt>
                <c:pt idx="80">
                  <c:v>0.29399999999999998</c:v>
                </c:pt>
                <c:pt idx="81">
                  <c:v>0</c:v>
                </c:pt>
                <c:pt idx="82">
                  <c:v>18.8</c:v>
                </c:pt>
                <c:pt idx="83">
                  <c:v>1.29</c:v>
                </c:pt>
                <c:pt idx="84">
                  <c:v>0</c:v>
                </c:pt>
                <c:pt idx="85">
                  <c:v>1.8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38.5</c:v>
                </c:pt>
                <c:pt idx="91">
                  <c:v>0</c:v>
                </c:pt>
                <c:pt idx="92">
                  <c:v>0</c:v>
                </c:pt>
                <c:pt idx="93">
                  <c:v>1.96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2.08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1.29</c:v>
                </c:pt>
                <c:pt idx="105">
                  <c:v>0</c:v>
                </c:pt>
                <c:pt idx="106">
                  <c:v>0</c:v>
                </c:pt>
                <c:pt idx="107">
                  <c:v>2.11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9.4499999999999993</c:v>
                </c:pt>
                <c:pt idx="120">
                  <c:v>0</c:v>
                </c:pt>
                <c:pt idx="121">
                  <c:v>0</c:v>
                </c:pt>
                <c:pt idx="122">
                  <c:v>2.4670000000000001</c:v>
                </c:pt>
                <c:pt idx="123">
                  <c:v>1.64</c:v>
                </c:pt>
                <c:pt idx="124">
                  <c:v>0</c:v>
                </c:pt>
                <c:pt idx="125">
                  <c:v>5.0599999999999996</c:v>
                </c:pt>
                <c:pt idx="126">
                  <c:v>3.35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6.9</c:v>
                </c:pt>
                <c:pt idx="131">
                  <c:v>0</c:v>
                </c:pt>
                <c:pt idx="132">
                  <c:v>0</c:v>
                </c:pt>
                <c:pt idx="133">
                  <c:v>7.0800000000000002E-2</c:v>
                </c:pt>
                <c:pt idx="134">
                  <c:v>0</c:v>
                </c:pt>
                <c:pt idx="135">
                  <c:v>0</c:v>
                </c:pt>
                <c:pt idx="136">
                  <c:v>7.45</c:v>
                </c:pt>
                <c:pt idx="137">
                  <c:v>0.29599999999999999</c:v>
                </c:pt>
                <c:pt idx="138">
                  <c:v>0.45600000000000002</c:v>
                </c:pt>
                <c:pt idx="139">
                  <c:v>0.2</c:v>
                </c:pt>
                <c:pt idx="140">
                  <c:v>3.69</c:v>
                </c:pt>
                <c:pt idx="141">
                  <c:v>3620.6599000000001</c:v>
                </c:pt>
                <c:pt idx="142">
                  <c:v>866.13</c:v>
                </c:pt>
                <c:pt idx="143">
                  <c:v>425.69</c:v>
                </c:pt>
                <c:pt idx="144">
                  <c:v>4245.5600999999997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2478.4499999999998</c:v>
                </c:pt>
                <c:pt idx="149">
                  <c:v>0</c:v>
                </c:pt>
                <c:pt idx="150">
                  <c:v>0</c:v>
                </c:pt>
                <c:pt idx="151">
                  <c:v>156.27000000000001</c:v>
                </c:pt>
                <c:pt idx="152">
                  <c:v>0</c:v>
                </c:pt>
                <c:pt idx="153">
                  <c:v>1478.92</c:v>
                </c:pt>
                <c:pt idx="154">
                  <c:v>1.38</c:v>
                </c:pt>
                <c:pt idx="155">
                  <c:v>0</c:v>
                </c:pt>
                <c:pt idx="156">
                  <c:v>18.3</c:v>
                </c:pt>
                <c:pt idx="157">
                  <c:v>0.54800000000000004</c:v>
                </c:pt>
                <c:pt idx="158">
                  <c:v>0</c:v>
                </c:pt>
                <c:pt idx="159">
                  <c:v>0</c:v>
                </c:pt>
                <c:pt idx="160">
                  <c:v>2186.23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1.7749999999999999</c:v>
                </c:pt>
                <c:pt idx="166">
                  <c:v>0</c:v>
                </c:pt>
                <c:pt idx="167">
                  <c:v>0.29799999999999999</c:v>
                </c:pt>
                <c:pt idx="168">
                  <c:v>1.6850000000000001</c:v>
                </c:pt>
                <c:pt idx="169">
                  <c:v>0</c:v>
                </c:pt>
                <c:pt idx="170">
                  <c:v>0</c:v>
                </c:pt>
                <c:pt idx="171">
                  <c:v>4.74</c:v>
                </c:pt>
                <c:pt idx="172">
                  <c:v>1</c:v>
                </c:pt>
                <c:pt idx="173">
                  <c:v>5.59</c:v>
                </c:pt>
                <c:pt idx="174">
                  <c:v>0</c:v>
                </c:pt>
                <c:pt idx="175">
                  <c:v>2.36</c:v>
                </c:pt>
                <c:pt idx="176">
                  <c:v>1.0649999999999999</c:v>
                </c:pt>
                <c:pt idx="177">
                  <c:v>2.82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0.40100000000000002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318</c:v>
                </c:pt>
                <c:pt idx="186">
                  <c:v>0</c:v>
                </c:pt>
                <c:pt idx="187">
                  <c:v>0</c:v>
                </c:pt>
                <c:pt idx="188">
                  <c:v>1.2</c:v>
                </c:pt>
                <c:pt idx="189">
                  <c:v>1.88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0.38900000000000001</c:v>
                </c:pt>
                <c:pt idx="197">
                  <c:v>0</c:v>
                </c:pt>
                <c:pt idx="198">
                  <c:v>1.278</c:v>
                </c:pt>
                <c:pt idx="199">
                  <c:v>6.02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0.78300000000000003</c:v>
                </c:pt>
                <c:pt idx="204">
                  <c:v>15.9</c:v>
                </c:pt>
                <c:pt idx="205">
                  <c:v>1.92</c:v>
                </c:pt>
                <c:pt idx="206">
                  <c:v>0</c:v>
                </c:pt>
                <c:pt idx="207">
                  <c:v>0.91</c:v>
                </c:pt>
                <c:pt idx="208">
                  <c:v>0</c:v>
                </c:pt>
                <c:pt idx="209">
                  <c:v>0.76</c:v>
                </c:pt>
                <c:pt idx="210">
                  <c:v>0</c:v>
                </c:pt>
                <c:pt idx="211">
                  <c:v>6.3</c:v>
                </c:pt>
                <c:pt idx="212">
                  <c:v>0</c:v>
                </c:pt>
                <c:pt idx="213">
                  <c:v>0.95</c:v>
                </c:pt>
                <c:pt idx="214">
                  <c:v>0.24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3.25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0.752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36.6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0.49399999999999999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21.36</c:v>
                </c:pt>
                <c:pt idx="238">
                  <c:v>3.63</c:v>
                </c:pt>
                <c:pt idx="239">
                  <c:v>2.42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2.41</c:v>
                </c:pt>
                <c:pt idx="247">
                  <c:v>0.53</c:v>
                </c:pt>
                <c:pt idx="248">
                  <c:v>0</c:v>
                </c:pt>
                <c:pt idx="249">
                  <c:v>2.98</c:v>
                </c:pt>
                <c:pt idx="250">
                  <c:v>0.77200000000000002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0.52500000000000002</c:v>
                </c:pt>
                <c:pt idx="259">
                  <c:v>0</c:v>
                </c:pt>
                <c:pt idx="260">
                  <c:v>0.40799999999999997</c:v>
                </c:pt>
                <c:pt idx="261">
                  <c:v>0</c:v>
                </c:pt>
                <c:pt idx="262">
                  <c:v>27.6</c:v>
                </c:pt>
                <c:pt idx="263">
                  <c:v>2.4900000000000002</c:v>
                </c:pt>
                <c:pt idx="264">
                  <c:v>1.19</c:v>
                </c:pt>
                <c:pt idx="265">
                  <c:v>17.38</c:v>
                </c:pt>
                <c:pt idx="266">
                  <c:v>14.02</c:v>
                </c:pt>
                <c:pt idx="267">
                  <c:v>0</c:v>
                </c:pt>
                <c:pt idx="268">
                  <c:v>0</c:v>
                </c:pt>
                <c:pt idx="269">
                  <c:v>14.08</c:v>
                </c:pt>
                <c:pt idx="270">
                  <c:v>11.9</c:v>
                </c:pt>
                <c:pt idx="271">
                  <c:v>0.84</c:v>
                </c:pt>
                <c:pt idx="272">
                  <c:v>6.6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5.048</c:v>
                </c:pt>
                <c:pt idx="277">
                  <c:v>0</c:v>
                </c:pt>
                <c:pt idx="278">
                  <c:v>4.915</c:v>
                </c:pt>
                <c:pt idx="279">
                  <c:v>0</c:v>
                </c:pt>
                <c:pt idx="280">
                  <c:v>7.6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3.81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0.21</c:v>
                </c:pt>
                <c:pt idx="290">
                  <c:v>1.246</c:v>
                </c:pt>
                <c:pt idx="291">
                  <c:v>0</c:v>
                </c:pt>
                <c:pt idx="292">
                  <c:v>0</c:v>
                </c:pt>
                <c:pt idx="293">
                  <c:v>4.92</c:v>
                </c:pt>
                <c:pt idx="294">
                  <c:v>0</c:v>
                </c:pt>
                <c:pt idx="295">
                  <c:v>0</c:v>
                </c:pt>
                <c:pt idx="296">
                  <c:v>4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2800.6201000000001</c:v>
                </c:pt>
                <c:pt idx="302">
                  <c:v>0</c:v>
                </c:pt>
                <c:pt idx="303">
                  <c:v>0.22500000000000001</c:v>
                </c:pt>
                <c:pt idx="304">
                  <c:v>0</c:v>
                </c:pt>
                <c:pt idx="305">
                  <c:v>0</c:v>
                </c:pt>
                <c:pt idx="306">
                  <c:v>12.38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0.32600000000000001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0.111</c:v>
                </c:pt>
                <c:pt idx="316">
                  <c:v>0</c:v>
                </c:pt>
                <c:pt idx="317">
                  <c:v>6.12</c:v>
                </c:pt>
                <c:pt idx="318">
                  <c:v>0.51400000000000001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39.5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1.42</c:v>
                </c:pt>
                <c:pt idx="336">
                  <c:v>0</c:v>
                </c:pt>
                <c:pt idx="337">
                  <c:v>0.69499999999999995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0.34799999999999998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2.0649999999999999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14008.5996</c:v>
                </c:pt>
                <c:pt idx="358">
                  <c:v>0</c:v>
                </c:pt>
                <c:pt idx="359">
                  <c:v>2724.77</c:v>
                </c:pt>
                <c:pt idx="360">
                  <c:v>0</c:v>
                </c:pt>
                <c:pt idx="361">
                  <c:v>3621.6001000000001</c:v>
                </c:pt>
                <c:pt idx="362">
                  <c:v>1586.49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97600"/>
        <c:axId val="86299392"/>
      </c:barChart>
      <c:catAx>
        <c:axId val="862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9392"/>
        <c:crosses val="autoZero"/>
        <c:auto val="1"/>
        <c:lblAlgn val="ctr"/>
        <c:lblOffset val="100"/>
        <c:noMultiLvlLbl val="0"/>
      </c:catAx>
      <c:valAx>
        <c:axId val="862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="90" zoomScaleNormal="90" workbookViewId="0">
      <selection activeCell="K23" sqref="K23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45780</v>
      </c>
      <c r="F1" s="7"/>
      <c r="G1" s="102"/>
      <c r="H1" s="103"/>
      <c r="I1" s="104" t="s">
        <v>803</v>
      </c>
      <c r="J1" s="105"/>
      <c r="K1" s="133"/>
      <c r="L1" s="7"/>
      <c r="M1" s="7" t="s">
        <v>70</v>
      </c>
      <c r="N1" s="19"/>
      <c r="O1" s="20"/>
      <c r="P1" s="20"/>
      <c r="Q1" s="21" t="s">
        <v>798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805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442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2.23</v>
      </c>
      <c r="C4" s="109">
        <f>((B4-K4)/K4)*100</f>
        <v>37.90970933828077</v>
      </c>
      <c r="D4" s="62">
        <f>ALL!D16</f>
        <v>13</v>
      </c>
      <c r="E4" s="62">
        <f>ALL!E16</f>
        <v>21</v>
      </c>
      <c r="F4" s="82">
        <f>ALL!F16</f>
        <v>2.0310000000000001</v>
      </c>
      <c r="G4" s="82">
        <f>ALL!G16</f>
        <v>2.2000000000000002</v>
      </c>
      <c r="H4" s="63">
        <f>ALL!C16</f>
        <v>2.1179999999999999</v>
      </c>
      <c r="I4" s="64" t="str">
        <f t="shared" ref="I4:I24" si="0">IF(B4&gt;H4,"Long","Short")</f>
        <v>Long</v>
      </c>
      <c r="J4" s="99">
        <f t="shared" ref="J4:J24" si="1">((B4-H4)/H4)*100</f>
        <v>5.2880075542965113</v>
      </c>
      <c r="K4" s="136">
        <v>1.617</v>
      </c>
      <c r="L4" s="106">
        <f>C34/100</f>
        <v>0.14395669981449993</v>
      </c>
      <c r="M4" s="24"/>
      <c r="N4" s="94">
        <f>C36/100</f>
        <v>0.17450175889825609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37.90970933828077</v>
      </c>
      <c r="S4" s="32">
        <f t="shared" ref="S4:S24" si="4">B4*P4</f>
        <v>5108.1756338899195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16.829999999999998</v>
      </c>
      <c r="C5" s="95">
        <f>((B5-K5)/K5)*100</f>
        <v>13.104838709677402</v>
      </c>
      <c r="D5" s="33">
        <f>ALL!D251</f>
        <v>10</v>
      </c>
      <c r="E5" s="33">
        <f>ALL!E251</f>
        <v>16</v>
      </c>
      <c r="F5" s="83">
        <f>ALL!F251</f>
        <v>15.79</v>
      </c>
      <c r="G5" s="83">
        <f>ALL!G251</f>
        <v>14.08</v>
      </c>
      <c r="H5" s="34">
        <f>ALL!C251</f>
        <v>14.08</v>
      </c>
      <c r="I5" s="65" t="str">
        <f t="shared" si="0"/>
        <v>Long</v>
      </c>
      <c r="J5" s="100">
        <f t="shared" si="1"/>
        <v>19.531249999999986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13.104838709677402</v>
      </c>
      <c r="S5" s="36">
        <f t="shared" si="4"/>
        <v>4189.4032258064508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41.4</v>
      </c>
      <c r="C6" s="110">
        <f t="shared" ref="C6:C25" si="6">((B6-K6)/K6)*100</f>
        <v>23.508353221957023</v>
      </c>
      <c r="D6" s="37">
        <f>ALL!D232</f>
        <v>52</v>
      </c>
      <c r="E6" s="37" t="str">
        <f>ALL!E232</f>
        <v>N/A</v>
      </c>
      <c r="F6" s="84">
        <f>ALL!F232</f>
        <v>35.299999999999997</v>
      </c>
      <c r="G6" s="84" t="str">
        <f>ALL!G232</f>
        <v>N/A</v>
      </c>
      <c r="H6" s="34">
        <f>ALL!C232</f>
        <v>41</v>
      </c>
      <c r="I6" s="65" t="str">
        <f t="shared" si="0"/>
        <v>Long</v>
      </c>
      <c r="J6" s="101">
        <f t="shared" si="1"/>
        <v>0.97560975609755751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23.508353221957023</v>
      </c>
      <c r="S6" s="40">
        <f t="shared" si="4"/>
        <v>4574.7494033412877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20.239999999999998</v>
      </c>
      <c r="C7" s="95">
        <f>((B7-K7)/K7)*100</f>
        <v>28.917197452229292</v>
      </c>
      <c r="D7" s="33">
        <f>ALL!D248</f>
        <v>10</v>
      </c>
      <c r="E7" s="33">
        <f>ALL!E248</f>
        <v>17</v>
      </c>
      <c r="F7" s="83">
        <f>ALL!F248</f>
        <v>18.91</v>
      </c>
      <c r="G7" s="83">
        <f>ALL!G248</f>
        <v>17.38</v>
      </c>
      <c r="H7" s="34">
        <f>ALL!C248</f>
        <v>16.11</v>
      </c>
      <c r="I7" s="65" t="str">
        <f t="shared" si="0"/>
        <v>Long</v>
      </c>
      <c r="J7" s="100">
        <f>((B7-H7)/H7)*100</f>
        <v>25.636250775915574</v>
      </c>
      <c r="K7" s="137">
        <v>15.7</v>
      </c>
      <c r="L7" s="25"/>
      <c r="M7" s="42">
        <f>-N4+L4</f>
        <v>-3.0545059083756154E-2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28.917197452229292</v>
      </c>
      <c r="S7" s="36">
        <f t="shared" si="4"/>
        <v>4775.0929936305729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7.6</v>
      </c>
      <c r="C8" s="110">
        <f t="shared" si="6"/>
        <v>0.52910052910052963</v>
      </c>
      <c r="D8" s="37">
        <f>ALL!D96</f>
        <v>10</v>
      </c>
      <c r="E8" s="37" t="str">
        <f>ALL!E96</f>
        <v>N/A</v>
      </c>
      <c r="F8" s="84">
        <f>ALL!F96</f>
        <v>7.5350000000000001</v>
      </c>
      <c r="G8" s="84" t="str">
        <f>ALL!G96</f>
        <v>N/A</v>
      </c>
      <c r="H8" s="34">
        <f>ALL!C96</f>
        <v>6.8</v>
      </c>
      <c r="I8" s="65" t="str">
        <f t="shared" si="0"/>
        <v>Long</v>
      </c>
      <c r="J8" s="101">
        <f t="shared" si="1"/>
        <v>11.764705882352938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0.52910052910052963</v>
      </c>
      <c r="S8" s="40">
        <f t="shared" si="4"/>
        <v>3723.5978835978835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5.54</v>
      </c>
      <c r="C9" s="95">
        <f>((B9-K9)/K9)*100</f>
        <v>-0.35971223021581966</v>
      </c>
      <c r="D9" s="33">
        <f>ALL!D260</f>
        <v>10</v>
      </c>
      <c r="E9" s="33">
        <f>ALL!E260</f>
        <v>16</v>
      </c>
      <c r="F9" s="83">
        <f>ALL!F260</f>
        <v>5.41</v>
      </c>
      <c r="G9" s="83">
        <f>ALL!G260</f>
        <v>4.915</v>
      </c>
      <c r="H9" s="34">
        <f>ALL!C260</f>
        <v>5.4</v>
      </c>
      <c r="I9" s="65" t="str">
        <f t="shared" si="0"/>
        <v>Long</v>
      </c>
      <c r="J9" s="100">
        <f t="shared" si="1"/>
        <v>2.5925925925925868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-0.35971223021581966</v>
      </c>
      <c r="S9" s="36">
        <f t="shared" si="4"/>
        <v>3690.6762589928062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6.23</v>
      </c>
      <c r="C10" s="110">
        <f t="shared" si="6"/>
        <v>4.0066777963272155</v>
      </c>
      <c r="D10" s="37">
        <f>ALL!D185</f>
        <v>9</v>
      </c>
      <c r="E10" s="37">
        <f>ALL!E185</f>
        <v>26</v>
      </c>
      <c r="F10" s="84">
        <f>ALL!F185</f>
        <v>6.29</v>
      </c>
      <c r="G10" s="84">
        <f>ALL!G185</f>
        <v>6.02</v>
      </c>
      <c r="H10" s="34">
        <f>ALL!C185</f>
        <v>5.6</v>
      </c>
      <c r="I10" s="65" t="str">
        <f t="shared" si="0"/>
        <v>Long</v>
      </c>
      <c r="J10" s="101">
        <f>((B10-H10)/H10)*100</f>
        <v>11.250000000000014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4.0066777963272155</v>
      </c>
      <c r="S10" s="40">
        <f t="shared" si="4"/>
        <v>3852.4073455759599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0.51800000000000002</v>
      </c>
      <c r="C11" s="95">
        <f t="shared" si="6"/>
        <v>-7.1684587813620126</v>
      </c>
      <c r="D11" s="33">
        <f>ALL!D294</f>
        <v>23</v>
      </c>
      <c r="E11" s="33">
        <f>ALL!E294</f>
        <v>17</v>
      </c>
      <c r="F11" s="83">
        <f>ALL!F294</f>
        <v>0.6</v>
      </c>
      <c r="G11" s="83">
        <f>ALL!G294</f>
        <v>0.51400000000000001</v>
      </c>
      <c r="H11" s="34">
        <f>ALL!C294</f>
        <v>0.54</v>
      </c>
      <c r="I11" s="65" t="str">
        <f t="shared" si="0"/>
        <v>Short</v>
      </c>
      <c r="J11" s="100">
        <f t="shared" si="1"/>
        <v>-4.0740740740740771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-7.1684587813620126</v>
      </c>
      <c r="S11" s="36">
        <f t="shared" si="4"/>
        <v>3438.480286738351</v>
      </c>
      <c r="T11" s="25"/>
      <c r="U11" s="25"/>
    </row>
    <row r="12" spans="1:21" s="26" customFormat="1" ht="15" customHeight="1" x14ac:dyDescent="0.2">
      <c r="A12" s="92" t="s">
        <v>808</v>
      </c>
      <c r="B12" s="129">
        <f>ALL!O19</f>
        <v>5.17</v>
      </c>
      <c r="C12" s="110">
        <f>((B12-K12)/K12)*100</f>
        <v>6.0512820512820493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5.7259713701431547</v>
      </c>
      <c r="K12" s="138">
        <v>4.875</v>
      </c>
      <c r="L12" s="25"/>
      <c r="M12" s="25"/>
      <c r="N12" s="25"/>
      <c r="O12" s="92" t="s">
        <v>808</v>
      </c>
      <c r="P12" s="35">
        <f t="shared" si="5"/>
        <v>759.79487179487182</v>
      </c>
      <c r="Q12" s="107">
        <f t="shared" si="2"/>
        <v>3704</v>
      </c>
      <c r="R12" s="98">
        <f t="shared" si="3"/>
        <v>6.0512820512820493</v>
      </c>
      <c r="S12" s="40">
        <f t="shared" si="4"/>
        <v>3928.1394871794873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13.59</v>
      </c>
      <c r="C13" s="95">
        <f t="shared" si="6"/>
        <v>10.12965964343598</v>
      </c>
      <c r="D13" s="33">
        <f>ALL!D64</f>
        <v>6</v>
      </c>
      <c r="E13" s="33">
        <f>ALL!E64</f>
        <v>17</v>
      </c>
      <c r="F13" s="83">
        <f>ALL!F64</f>
        <v>13.35</v>
      </c>
      <c r="G13" s="83">
        <f>ALL!G64</f>
        <v>13.32</v>
      </c>
      <c r="H13" s="34">
        <f>ALL!C64</f>
        <v>13.09</v>
      </c>
      <c r="I13" s="65" t="str">
        <f t="shared" si="0"/>
        <v>Long</v>
      </c>
      <c r="J13" s="100">
        <f t="shared" si="1"/>
        <v>3.8197097020626432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10.12965964343598</v>
      </c>
      <c r="S13" s="36">
        <f t="shared" si="4"/>
        <v>4079.2025931928688</v>
      </c>
      <c r="T13" s="25"/>
      <c r="U13" s="25"/>
    </row>
    <row r="14" spans="1:21" s="26" customFormat="1" ht="15" customHeight="1" x14ac:dyDescent="0.2">
      <c r="A14" s="92" t="s">
        <v>558</v>
      </c>
      <c r="B14" s="129">
        <f>ALL!B154</f>
        <v>2.2400000000000002</v>
      </c>
      <c r="C14" s="110">
        <f t="shared" si="6"/>
        <v>68.004200105002653</v>
      </c>
      <c r="D14" s="37">
        <f>ALL!D154</f>
        <v>10</v>
      </c>
      <c r="E14" s="37">
        <f>ALL!E154</f>
        <v>17</v>
      </c>
      <c r="F14" s="84">
        <f>ALL!F154</f>
        <v>1.8149999999999999</v>
      </c>
      <c r="G14" s="84">
        <f>ALL!G154</f>
        <v>1.6850000000000001</v>
      </c>
      <c r="H14" s="34">
        <f>ALL!C154</f>
        <v>1.88</v>
      </c>
      <c r="I14" s="65" t="str">
        <f t="shared" si="0"/>
        <v>Long</v>
      </c>
      <c r="J14" s="101">
        <f t="shared" si="1"/>
        <v>19.148936170212785</v>
      </c>
      <c r="K14" s="138">
        <v>1.3332999999999999</v>
      </c>
      <c r="L14" s="25"/>
      <c r="M14" s="25"/>
      <c r="N14" s="25"/>
      <c r="O14" s="92" t="s">
        <v>558</v>
      </c>
      <c r="P14" s="35">
        <f t="shared" si="5"/>
        <v>2778.0694517362936</v>
      </c>
      <c r="Q14" s="108">
        <f t="shared" si="2"/>
        <v>3704</v>
      </c>
      <c r="R14" s="97">
        <f t="shared" si="3"/>
        <v>68.004200105002653</v>
      </c>
      <c r="S14" s="36">
        <f t="shared" si="4"/>
        <v>6222.875571889298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6.32</v>
      </c>
      <c r="C15" s="95">
        <f t="shared" si="6"/>
        <v>6.3973063973063944</v>
      </c>
      <c r="D15" s="33">
        <f>ALL!D5159</f>
        <v>0</v>
      </c>
      <c r="E15" s="33">
        <f>ALL!E159</f>
        <v>16</v>
      </c>
      <c r="F15" s="83">
        <f>ALL!F159</f>
        <v>6.33</v>
      </c>
      <c r="G15" s="83">
        <f>ALL!G159</f>
        <v>5.59</v>
      </c>
      <c r="H15" s="34">
        <f>ALL!C159</f>
        <v>6.21</v>
      </c>
      <c r="I15" s="65" t="str">
        <f t="shared" si="0"/>
        <v>Long</v>
      </c>
      <c r="J15" s="100">
        <f t="shared" si="1"/>
        <v>1.7713365539452548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6.3973063973063944</v>
      </c>
      <c r="S15" s="36">
        <f t="shared" si="4"/>
        <v>3940.9562289562291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ALL!B330</f>
        <v>2.0049999999999999</v>
      </c>
      <c r="C16" s="110">
        <f t="shared" si="6"/>
        <v>4.4270833333333313</v>
      </c>
      <c r="D16" s="37">
        <f>ALL!D330</f>
        <v>10</v>
      </c>
      <c r="E16" s="37">
        <f>ALL!E330</f>
        <v>18</v>
      </c>
      <c r="F16" s="84">
        <f>ALL!F330</f>
        <v>1.964</v>
      </c>
      <c r="G16" s="84">
        <f>ALL!G330</f>
        <v>2.0649999999999999</v>
      </c>
      <c r="H16" s="34">
        <f>ALL!C330</f>
        <v>1.954</v>
      </c>
      <c r="I16" s="65" t="str">
        <f t="shared" si="0"/>
        <v>Long</v>
      </c>
      <c r="J16" s="101">
        <f t="shared" si="1"/>
        <v>2.6100307062435997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4.4270833333333313</v>
      </c>
      <c r="S16" s="40">
        <f t="shared" si="4"/>
        <v>3867.9791666666665</v>
      </c>
      <c r="T16" s="25"/>
      <c r="U16" s="25"/>
    </row>
    <row r="17" spans="1:21" s="26" customFormat="1" ht="15" customHeight="1" x14ac:dyDescent="0.2">
      <c r="A17" s="91" t="s">
        <v>652</v>
      </c>
      <c r="B17" s="128">
        <f>ALL!B258</f>
        <v>5.15</v>
      </c>
      <c r="C17" s="95">
        <f t="shared" si="6"/>
        <v>33.766233766233775</v>
      </c>
      <c r="D17" s="33">
        <f>ALL!D258</f>
        <v>7</v>
      </c>
      <c r="E17" s="33">
        <f>ALL!E258</f>
        <v>21</v>
      </c>
      <c r="F17" s="83">
        <f>ALL!F258</f>
        <v>4.9000000000000004</v>
      </c>
      <c r="G17" s="83">
        <f>ALL!G258</f>
        <v>5.048</v>
      </c>
      <c r="H17" s="34">
        <f>ALL!C258</f>
        <v>4.8520000000000003</v>
      </c>
      <c r="I17" s="65" t="str">
        <f t="shared" si="0"/>
        <v>Long</v>
      </c>
      <c r="J17" s="100">
        <f t="shared" si="1"/>
        <v>6.1417971970321519</v>
      </c>
      <c r="K17" s="137">
        <v>3.85</v>
      </c>
      <c r="L17" s="25"/>
      <c r="M17" s="25"/>
      <c r="N17" s="25"/>
      <c r="O17" s="91" t="s">
        <v>652</v>
      </c>
      <c r="P17" s="35">
        <f t="shared" si="5"/>
        <v>962.07792207792204</v>
      </c>
      <c r="Q17" s="108">
        <f t="shared" si="2"/>
        <v>3704</v>
      </c>
      <c r="R17" s="97">
        <f t="shared" si="3"/>
        <v>33.766233766233775</v>
      </c>
      <c r="S17" s="36">
        <f t="shared" si="4"/>
        <v>4954.7012987012986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5.33</v>
      </c>
      <c r="C18" s="110">
        <f>((B18-K18)/K18)*100</f>
        <v>18.181818181818187</v>
      </c>
      <c r="D18" s="37">
        <f>ALL!D114</f>
        <v>13</v>
      </c>
      <c r="E18" s="37">
        <f>ALL!E114</f>
        <v>17</v>
      </c>
      <c r="F18" s="84">
        <f>ALL!F114</f>
        <v>5.0599999999999996</v>
      </c>
      <c r="G18" s="84">
        <f>ALL!G114</f>
        <v>5.0599999999999996</v>
      </c>
      <c r="H18" s="34">
        <f>ALL!C114</f>
        <v>5.15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18.181818181818187</v>
      </c>
      <c r="S18" s="40">
        <f t="shared" si="4"/>
        <v>4377.454545454546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15.52</v>
      </c>
      <c r="C19" s="95">
        <f t="shared" si="6"/>
        <v>3.4666666666666637</v>
      </c>
      <c r="D19" s="33" t="str">
        <f>ALL!D190</f>
        <v>N/A</v>
      </c>
      <c r="E19" s="33">
        <f>ALL!E190</f>
        <v>38</v>
      </c>
      <c r="F19" s="83" t="str">
        <f>ALL!F190</f>
        <v>N/A</v>
      </c>
      <c r="G19" s="83">
        <f>ALL!G190</f>
        <v>15.9</v>
      </c>
      <c r="H19" s="34">
        <f>ALL!C190</f>
        <v>15.7</v>
      </c>
      <c r="I19" s="65" t="str">
        <f t="shared" si="0"/>
        <v>Short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3.4666666666666637</v>
      </c>
      <c r="S19" s="36">
        <f t="shared" si="4"/>
        <v>3832.4053333333331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2.57</v>
      </c>
      <c r="C20" s="110">
        <f>((B20-K20)/K20)*100</f>
        <v>15.246636771300443</v>
      </c>
      <c r="D20" s="37">
        <f>ALL!D112</f>
        <v>7</v>
      </c>
      <c r="E20" s="37">
        <v>2</v>
      </c>
      <c r="F20" s="84">
        <f>ALL!F112</f>
        <v>2.448</v>
      </c>
      <c r="G20" s="84">
        <f>ALL!G112</f>
        <v>2.4670000000000001</v>
      </c>
      <c r="H20" s="34">
        <f>ALL!C112</f>
        <v>2.4590000000000001</v>
      </c>
      <c r="I20" s="65" t="str">
        <f>IF(B20&gt;H20,"Long","Short")</f>
        <v>Long</v>
      </c>
      <c r="J20" s="101">
        <f>((B20-H20)/H20)*100</f>
        <v>4.5140300935339477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15.246636771300443</v>
      </c>
      <c r="S20" s="40">
        <f t="shared" si="4"/>
        <v>4268.7354260089687</v>
      </c>
      <c r="T20" s="25"/>
      <c r="U20" s="25"/>
    </row>
    <row r="21" spans="1:21" s="26" customFormat="1" ht="15" customHeight="1" x14ac:dyDescent="0.2">
      <c r="A21" s="91" t="s">
        <v>807</v>
      </c>
      <c r="B21" s="129">
        <f>ALL!B341</f>
        <v>1.5</v>
      </c>
      <c r="C21" s="95">
        <f>((B21-K21)/K21)*100</f>
        <v>14.503816793893126</v>
      </c>
      <c r="D21" s="33">
        <f>ALL!D341</f>
        <v>7</v>
      </c>
      <c r="E21" s="33">
        <f>ALL!E341</f>
        <v>33</v>
      </c>
      <c r="F21" s="83">
        <f>ALL!F341</f>
        <v>1.7450000000000001</v>
      </c>
      <c r="G21" s="83">
        <f>ALL!G341</f>
        <v>1.64</v>
      </c>
      <c r="H21" s="34">
        <f>ALL!C341</f>
        <v>1.4750000000000001</v>
      </c>
      <c r="I21" s="65" t="str">
        <f>IF(B21&gt;H21,"Long","Short")</f>
        <v>Long</v>
      </c>
      <c r="J21" s="100">
        <f>((B21-H21)/H21)*100</f>
        <v>1.6949152542372818</v>
      </c>
      <c r="K21" s="137">
        <v>1.31</v>
      </c>
      <c r="L21" s="25"/>
      <c r="M21" s="25"/>
      <c r="N21" s="25"/>
      <c r="O21" s="91" t="s">
        <v>799</v>
      </c>
      <c r="P21" s="35">
        <f t="shared" si="5"/>
        <v>2827.4809160305344</v>
      </c>
      <c r="Q21" s="108">
        <v>4762</v>
      </c>
      <c r="R21" s="98">
        <f t="shared" si="3"/>
        <v>14.503816793893126</v>
      </c>
      <c r="S21" s="36">
        <f>P21*B21</f>
        <v>4241.2213740458019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5.54</v>
      </c>
      <c r="C22" s="110">
        <f>((B22-K22)/K22)*100</f>
        <v>1.8382352941176405</v>
      </c>
      <c r="D22" s="37">
        <f>ALL!D49</f>
        <v>10</v>
      </c>
      <c r="E22" s="37">
        <f>ALL!E49</f>
        <v>17</v>
      </c>
      <c r="F22" s="84">
        <f>ALL!F49</f>
        <v>5.39</v>
      </c>
      <c r="G22" s="84">
        <f>ALL!G49</f>
        <v>5.37</v>
      </c>
      <c r="H22" s="34">
        <f>ALL!C49</f>
        <v>4.8150000000000004</v>
      </c>
      <c r="I22" s="65" t="str">
        <f>IF(B22&gt;H22,"Long","Short")</f>
        <v>Long</v>
      </c>
      <c r="J22" s="101">
        <f>((B22-H22)/H22)*100</f>
        <v>15.057113187954302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1.8382352941176405</v>
      </c>
      <c r="S22" s="40">
        <f t="shared" si="4"/>
        <v>3772.0882352941176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8.9600000000000009</v>
      </c>
      <c r="C23" s="95">
        <f t="shared" si="6"/>
        <v>-5.08474576271185</v>
      </c>
      <c r="D23" s="33">
        <f>ALL!D58</f>
        <v>6</v>
      </c>
      <c r="E23" s="33">
        <f>ALL!E58</f>
        <v>18</v>
      </c>
      <c r="F23" s="83">
        <f>ALL!F58</f>
        <v>9</v>
      </c>
      <c r="G23" s="83">
        <f>ALL!G58</f>
        <v>9</v>
      </c>
      <c r="H23" s="34">
        <v>6.42</v>
      </c>
      <c r="I23" s="65" t="str">
        <f>IF(B58&gt;H58,"Long","Short")</f>
        <v>Short</v>
      </c>
      <c r="J23" s="100">
        <f t="shared" si="1"/>
        <v>39.563862928348925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-5.08474576271185</v>
      </c>
      <c r="S23" s="36">
        <f>B23*P23</f>
        <v>3515.6610169491532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18.28</v>
      </c>
      <c r="C24" s="110">
        <f t="shared" si="6"/>
        <v>-1.0822510822510785</v>
      </c>
      <c r="D24" s="37">
        <f>ALL!D143</f>
        <v>11</v>
      </c>
      <c r="E24" s="37">
        <f>ALL!E143</f>
        <v>17</v>
      </c>
      <c r="F24" s="84">
        <f>ALL!F143</f>
        <v>18.45</v>
      </c>
      <c r="G24" s="84">
        <f>ALL!G143</f>
        <v>18.3</v>
      </c>
      <c r="H24" s="34">
        <f>ALL!C143</f>
        <v>17.59</v>
      </c>
      <c r="I24" s="65" t="str">
        <f t="shared" si="0"/>
        <v>Long</v>
      </c>
      <c r="J24" s="101">
        <f t="shared" si="1"/>
        <v>3.9226833428084209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-1.0822510822510785</v>
      </c>
      <c r="S24" s="40">
        <f t="shared" si="4"/>
        <v>3663.9134199134201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9.56</v>
      </c>
      <c r="C25" s="95">
        <f t="shared" si="6"/>
        <v>24.80417754569191</v>
      </c>
      <c r="D25" s="33">
        <f>ALL!D109</f>
        <v>10</v>
      </c>
      <c r="E25" s="33">
        <f>ALL!E109</f>
        <v>21</v>
      </c>
      <c r="F25" s="83">
        <f>ALL!F109</f>
        <v>9.2739999999999991</v>
      </c>
      <c r="G25" s="83">
        <f>ALL!G109</f>
        <v>9.4499999999999993</v>
      </c>
      <c r="H25" s="34">
        <f>ALL!C109</f>
        <v>9.2940000000000005</v>
      </c>
      <c r="I25" s="65" t="str">
        <f t="shared" ref="I25:I30" si="7">IF(B25&gt;H25,"Long","Short")</f>
        <v>Long</v>
      </c>
      <c r="J25" s="100">
        <f t="shared" ref="J25:J30" si="8">((B25-H25)/H25)*100</f>
        <v>2.8620615450828493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24.80417754569191</v>
      </c>
      <c r="S25" s="36">
        <f t="shared" ref="S25:S30" si="11">B25*P25</f>
        <v>4622.7467362924281</v>
      </c>
      <c r="T25" s="25"/>
      <c r="U25" s="25"/>
    </row>
    <row r="26" spans="1:21" s="26" customFormat="1" ht="15" customHeight="1" x14ac:dyDescent="0.2">
      <c r="A26" s="92" t="s">
        <v>595</v>
      </c>
      <c r="B26" s="129">
        <f>ALL!B195</f>
        <v>0.80600000000000005</v>
      </c>
      <c r="C26" s="110">
        <f>((B26-K26)/K26)*100</f>
        <v>1.3836477987421394</v>
      </c>
      <c r="D26" s="37">
        <f>ALL!D195</f>
        <v>5</v>
      </c>
      <c r="E26" s="37">
        <f>ALL!E195</f>
        <v>17</v>
      </c>
      <c r="F26" s="84">
        <f>ALL!F195</f>
        <v>0.78800000000000003</v>
      </c>
      <c r="G26" s="84">
        <f>ALL!G195</f>
        <v>0.76</v>
      </c>
      <c r="H26" s="34">
        <f>ALL!C195</f>
        <v>0.78200000000000003</v>
      </c>
      <c r="I26" s="65" t="str">
        <f t="shared" si="7"/>
        <v>Long</v>
      </c>
      <c r="J26" s="101">
        <f t="shared" si="8"/>
        <v>3.0690537084399003</v>
      </c>
      <c r="K26" s="138">
        <v>0.79500000000000004</v>
      </c>
      <c r="L26" s="25"/>
      <c r="M26" s="25"/>
      <c r="N26" s="25"/>
      <c r="O26" s="92" t="s">
        <v>595</v>
      </c>
      <c r="P26" s="35">
        <f t="shared" si="5"/>
        <v>4659.1194968553455</v>
      </c>
      <c r="Q26" s="107">
        <f t="shared" si="9"/>
        <v>3704</v>
      </c>
      <c r="R26" s="98">
        <f t="shared" si="10"/>
        <v>1.3836477987421394</v>
      </c>
      <c r="S26" s="40">
        <f t="shared" si="11"/>
        <v>3755.2503144654088</v>
      </c>
      <c r="T26" s="25"/>
      <c r="U26" s="25"/>
    </row>
    <row r="27" spans="1:21" s="26" customFormat="1" ht="15" customHeight="1" x14ac:dyDescent="0.2">
      <c r="A27" s="91" t="s">
        <v>561</v>
      </c>
      <c r="B27" s="128">
        <f>ALL!B158</f>
        <v>1.036</v>
      </c>
      <c r="C27" s="95">
        <f>((B27-K27)/K27)*100</f>
        <v>-1.1450381679389323</v>
      </c>
      <c r="D27" s="33" t="str">
        <f>ALL!D158</f>
        <v>N/A</v>
      </c>
      <c r="E27" s="33">
        <f>ALL!E158</f>
        <v>18</v>
      </c>
      <c r="F27" s="83" t="str">
        <f>ALL!F158</f>
        <v>N/A</v>
      </c>
      <c r="G27" s="83">
        <f>ALL!G158</f>
        <v>1</v>
      </c>
      <c r="H27" s="34">
        <f>ALL!C158</f>
        <v>1.08</v>
      </c>
      <c r="I27" s="65" t="str">
        <f t="shared" si="7"/>
        <v>Short</v>
      </c>
      <c r="J27" s="100">
        <f t="shared" si="8"/>
        <v>-4.0740740740740771</v>
      </c>
      <c r="K27" s="137">
        <v>1.048</v>
      </c>
      <c r="L27" s="25"/>
      <c r="M27" s="25"/>
      <c r="N27" s="25"/>
      <c r="O27" s="91" t="s">
        <v>561</v>
      </c>
      <c r="P27" s="35">
        <f t="shared" si="5"/>
        <v>3534.3511450381679</v>
      </c>
      <c r="Q27" s="108">
        <f t="shared" si="9"/>
        <v>3704</v>
      </c>
      <c r="R27" s="97">
        <f t="shared" si="10"/>
        <v>-1.1450381679389323</v>
      </c>
      <c r="S27" s="36">
        <f t="shared" si="11"/>
        <v>3661.5877862595421</v>
      </c>
      <c r="T27" s="25"/>
      <c r="U27" s="25"/>
    </row>
    <row r="28" spans="1:21" s="26" customFormat="1" ht="15" customHeight="1" x14ac:dyDescent="0.2">
      <c r="A28" s="92" t="s">
        <v>621</v>
      </c>
      <c r="B28" s="129">
        <f>ALL!B222</f>
        <v>21.6</v>
      </c>
      <c r="C28" s="110">
        <f>((B28-K28)/K28)*100</f>
        <v>4.6511627906976782</v>
      </c>
      <c r="D28" s="37">
        <f>ALL!D222</f>
        <v>6</v>
      </c>
      <c r="E28" s="37">
        <f>ALL!E222</f>
        <v>18</v>
      </c>
      <c r="F28" s="84">
        <f>ALL!F222</f>
        <v>20.76</v>
      </c>
      <c r="G28" s="84">
        <f>ALL!G222</f>
        <v>21.36</v>
      </c>
      <c r="H28" s="34">
        <f>ALL!C222</f>
        <v>19.97</v>
      </c>
      <c r="I28" s="65" t="str">
        <f t="shared" si="7"/>
        <v>Long</v>
      </c>
      <c r="J28" s="101">
        <f t="shared" si="8"/>
        <v>8.1622433650475852</v>
      </c>
      <c r="K28" s="138">
        <v>20.64</v>
      </c>
      <c r="L28" s="25"/>
      <c r="M28" s="25"/>
      <c r="N28" s="25"/>
      <c r="O28" s="91" t="s">
        <v>621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4.6511627906976782</v>
      </c>
      <c r="S28" s="36">
        <f t="shared" si="11"/>
        <v>3876.2790697674418</v>
      </c>
      <c r="T28" s="25"/>
      <c r="U28" s="25"/>
    </row>
    <row r="29" spans="1:21" s="26" customFormat="1" ht="15" customHeight="1" x14ac:dyDescent="0.2">
      <c r="A29" s="91" t="s">
        <v>473</v>
      </c>
      <c r="B29" s="128">
        <f>ALL!B40</f>
        <v>0.75800000000000001</v>
      </c>
      <c r="C29" s="95">
        <f>((B29-K29)/K29)*100</f>
        <v>9.855072463768126</v>
      </c>
      <c r="D29" s="33">
        <f>ALL!D40</f>
        <v>13</v>
      </c>
      <c r="E29" s="33">
        <f>ALL!E40</f>
        <v>16</v>
      </c>
      <c r="F29" s="83">
        <f>ALL!F40</f>
        <v>0.74099999999999999</v>
      </c>
      <c r="G29" s="83">
        <f>ALL!G40</f>
        <v>0.68</v>
      </c>
      <c r="H29" s="34">
        <f>ALL!C40</f>
        <v>0.73299999999999998</v>
      </c>
      <c r="I29" s="65" t="str">
        <f t="shared" si="7"/>
        <v>Long</v>
      </c>
      <c r="J29" s="100">
        <f t="shared" si="8"/>
        <v>3.4106412005457054</v>
      </c>
      <c r="K29" s="137">
        <v>0.69</v>
      </c>
      <c r="L29" s="25"/>
      <c r="M29" s="25"/>
      <c r="N29" s="25"/>
      <c r="O29" s="91" t="s">
        <v>473</v>
      </c>
      <c r="P29" s="35">
        <f t="shared" si="5"/>
        <v>5368.115942028986</v>
      </c>
      <c r="Q29" s="108">
        <f t="shared" si="9"/>
        <v>3704</v>
      </c>
      <c r="R29" s="97">
        <f t="shared" si="10"/>
        <v>9.855072463768126</v>
      </c>
      <c r="S29" s="36">
        <f t="shared" si="11"/>
        <v>4069.0318840579712</v>
      </c>
      <c r="T29" s="25"/>
      <c r="U29" s="25"/>
    </row>
    <row r="30" spans="1:21" s="26" customFormat="1" ht="15" customHeight="1" thickBot="1" x14ac:dyDescent="0.25">
      <c r="A30" s="92" t="s">
        <v>806</v>
      </c>
      <c r="B30" s="129">
        <f>ALL!B319</f>
        <v>1.17</v>
      </c>
      <c r="C30" s="110">
        <f>((B30-K30)/K30)*100</f>
        <v>0.86206896551724221</v>
      </c>
      <c r="D30" s="37">
        <f>ALL!D319</f>
        <v>13</v>
      </c>
      <c r="E30" s="37">
        <f>ALL!E319</f>
        <v>35</v>
      </c>
      <c r="F30" s="84">
        <f>ALL!F319</f>
        <v>1.1850000000000001</v>
      </c>
      <c r="G30" s="84">
        <f>ALL!G319</f>
        <v>1.19</v>
      </c>
      <c r="H30" s="34">
        <f>ALL!C319</f>
        <v>1.1100000000000001</v>
      </c>
      <c r="I30" s="143" t="str">
        <f t="shared" si="7"/>
        <v>Long</v>
      </c>
      <c r="J30" s="101">
        <f t="shared" si="8"/>
        <v>5.4054054054053902</v>
      </c>
      <c r="K30" s="138">
        <v>1.1599999999999999</v>
      </c>
      <c r="L30" s="25"/>
      <c r="M30" s="25"/>
      <c r="N30" s="25"/>
      <c r="O30" s="91" t="s">
        <v>806</v>
      </c>
      <c r="P30" s="35">
        <f t="shared" si="5"/>
        <v>3193.1034482758623</v>
      </c>
      <c r="Q30" s="108">
        <f t="shared" si="9"/>
        <v>3704</v>
      </c>
      <c r="R30" s="97">
        <f t="shared" si="10"/>
        <v>0.86206896551724221</v>
      </c>
      <c r="S30" s="36">
        <f t="shared" si="11"/>
        <v>3735.9310344827586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C33/22</f>
        <v>14.395669981449993</v>
      </c>
      <c r="S31" s="87">
        <f>SUM(S4:S30)</f>
        <v>111738.74355448391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316.70473959189985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14.395669981449993</v>
      </c>
      <c r="D34" s="17" t="s">
        <v>804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759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1726.13</v>
      </c>
      <c r="C36" s="5">
        <f>((B36-K36)/K36)*100</f>
        <v>17.450175889825609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4282.2700000000004</v>
      </c>
      <c r="C37" s="5">
        <f>((B37-K37)/K37)*100</f>
        <v>19.935750755502795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ALL!O366</f>
        <v>1621.52</v>
      </c>
      <c r="C38" s="5">
        <f>((B38-K38)/K38)*100</f>
        <v>26.088241240416167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2571.0700999999999</v>
      </c>
      <c r="C39" s="5">
        <f>((B39-K39)/K39)*100</f>
        <v>10.157245072836329</v>
      </c>
      <c r="D39" s="14"/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800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801</v>
      </c>
      <c r="C52" s="1" t="s">
        <v>802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5</v>
      </c>
      <c r="C4" s="67">
        <f t="shared" ref="C4:C23" si="0">((B4-K4)/K4)*100</f>
        <v>802.52707581227423</v>
      </c>
      <c r="D4" s="66" t="str">
        <f>ALL!D5</f>
        <v>N/A</v>
      </c>
      <c r="E4" s="66" t="str">
        <f>ALL!E5</f>
        <v>N/A</v>
      </c>
      <c r="F4" s="66" t="str">
        <f>ALL!F5</f>
        <v>N/A</v>
      </c>
      <c r="G4" s="66" t="str">
        <f>ALL!G5</f>
        <v>N/A</v>
      </c>
      <c r="H4" s="66">
        <f>ALL!C5</f>
        <v>4.5</v>
      </c>
      <c r="I4" s="66" t="str">
        <f t="shared" ref="I4:I23" si="1">IF(B4&gt;H4,"Long","Short")</f>
        <v>Long</v>
      </c>
      <c r="J4" s="67">
        <f t="shared" ref="J4:J23" si="2">((B4-H4)/H4)*100</f>
        <v>11.111111111111111</v>
      </c>
      <c r="K4" s="68">
        <v>0.55400000000000005</v>
      </c>
      <c r="L4" s="61"/>
      <c r="M4" s="56">
        <f>C27/100</f>
        <v>1399.633635868448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2.57</v>
      </c>
      <c r="C5" s="70">
        <f t="shared" si="0"/>
        <v>219.6517412935323</v>
      </c>
      <c r="D5" s="69">
        <f>ALL!D112</f>
        <v>7</v>
      </c>
      <c r="E5" s="69">
        <f>ALL!E112</f>
        <v>21</v>
      </c>
      <c r="F5" s="69">
        <f>ALL!F112</f>
        <v>2.448</v>
      </c>
      <c r="G5" s="69">
        <f>ALL!G112</f>
        <v>2.4670000000000001</v>
      </c>
      <c r="H5" s="69">
        <f>ALL!C112</f>
        <v>2.4590000000000001</v>
      </c>
      <c r="I5" s="71" t="str">
        <f t="shared" si="1"/>
        <v>Long</v>
      </c>
      <c r="J5" s="72">
        <f t="shared" si="2"/>
        <v>4.5140300935339477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12.04</v>
      </c>
      <c r="C7" s="70">
        <f t="shared" si="0"/>
        <v>2636.3636363636365</v>
      </c>
      <c r="D7" s="69" t="str">
        <f>ALL!D39</f>
        <v>N/A</v>
      </c>
      <c r="E7" s="69">
        <f>ALL!E29</f>
        <v>16</v>
      </c>
      <c r="F7" s="69">
        <f>ALL!F29</f>
        <v>12</v>
      </c>
      <c r="G7" s="69">
        <f>ALL!G29</f>
        <v>10.46</v>
      </c>
      <c r="H7" s="69">
        <f>ALL!C29</f>
        <v>11.66</v>
      </c>
      <c r="I7" s="71" t="str">
        <f t="shared" si="1"/>
        <v>Long</v>
      </c>
      <c r="J7" s="72">
        <f t="shared" si="2"/>
        <v>3.2590051457975902</v>
      </c>
      <c r="K7" s="73">
        <v>0.44</v>
      </c>
      <c r="L7" s="61"/>
      <c r="M7" s="147">
        <f>-N4+M4</f>
        <v>1400.6332679098916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8.9600000000000009</v>
      </c>
      <c r="C8" s="74">
        <f t="shared" si="0"/>
        <v>1786.3157894736844</v>
      </c>
      <c r="D8" s="71">
        <f>ALL!D58</f>
        <v>6</v>
      </c>
      <c r="E8" s="71">
        <f>ALL!E58</f>
        <v>18</v>
      </c>
      <c r="F8" s="71">
        <f>ALL!F58</f>
        <v>9</v>
      </c>
      <c r="G8" s="71">
        <f>ALL!G58</f>
        <v>9</v>
      </c>
      <c r="H8" s="71">
        <f>ALL!C58</f>
        <v>8.68</v>
      </c>
      <c r="I8" s="71" t="str">
        <f t="shared" si="1"/>
        <v>Long</v>
      </c>
      <c r="J8" s="75">
        <f t="shared" si="2"/>
        <v>3.2258064516129163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13.59</v>
      </c>
      <c r="C9" s="70">
        <f>((B9-K9)/K9)*100</f>
        <v>961.71875</v>
      </c>
      <c r="D9" s="69">
        <f>ALL!D64</f>
        <v>6</v>
      </c>
      <c r="E9" s="69">
        <f>ALL!E64</f>
        <v>17</v>
      </c>
      <c r="F9" s="69">
        <f>ALL!F64</f>
        <v>13.35</v>
      </c>
      <c r="G9" s="69">
        <f>ALL!G64</f>
        <v>13.32</v>
      </c>
      <c r="H9" s="69">
        <f>ALL!C64</f>
        <v>13.09</v>
      </c>
      <c r="I9" s="71" t="str">
        <f t="shared" si="1"/>
        <v>Long</v>
      </c>
      <c r="J9" s="72">
        <f t="shared" si="2"/>
        <v>3.8197097020626432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45.48</v>
      </c>
      <c r="C11" s="70">
        <f t="shared" si="0"/>
        <v>4493.939393939394</v>
      </c>
      <c r="D11" s="69">
        <f>ALL!D80</f>
        <v>6</v>
      </c>
      <c r="E11" s="69">
        <f>ALL!E80</f>
        <v>16</v>
      </c>
      <c r="F11" s="69">
        <f>ALL!F80</f>
        <v>44.38</v>
      </c>
      <c r="G11" s="69">
        <f>ALL!G80</f>
        <v>38.5</v>
      </c>
      <c r="H11" s="69">
        <f>ALL!C80</f>
        <v>38.4</v>
      </c>
      <c r="I11" s="71" t="str">
        <f t="shared" si="1"/>
        <v>Long</v>
      </c>
      <c r="J11" s="72">
        <f t="shared" si="2"/>
        <v>18.437499999999996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1.1000000000000001</v>
      </c>
      <c r="C12" s="74">
        <f t="shared" si="0"/>
        <v>16.279069767441875</v>
      </c>
      <c r="D12" s="71">
        <f>ALL!D35</f>
        <v>12</v>
      </c>
      <c r="E12" s="71">
        <f>ALL!E35</f>
        <v>1</v>
      </c>
      <c r="F12" s="71">
        <f>ALL!F35</f>
        <v>1.1399999999999999</v>
      </c>
      <c r="G12" s="71">
        <f>ALL!G35</f>
        <v>1.03</v>
      </c>
      <c r="H12" s="71">
        <f>ALL!C35</f>
        <v>1.1299999999999999</v>
      </c>
      <c r="I12" s="71" t="str">
        <f t="shared" si="1"/>
        <v>Short</v>
      </c>
      <c r="J12" s="75">
        <f t="shared" si="2"/>
        <v>-2.654867256637151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>
        <f>ALL!D43</f>
        <v>10</v>
      </c>
      <c r="E13" s="69">
        <f>ALL!E43</f>
        <v>19</v>
      </c>
      <c r="F13" s="69">
        <f>ALL!F43</f>
        <v>5.8000000000000003E-2</v>
      </c>
      <c r="G13" s="69">
        <f>ALL!G43</f>
        <v>0</v>
      </c>
      <c r="H13" s="69">
        <f>ALL!C43</f>
        <v>0</v>
      </c>
      <c r="I13" s="71" t="str">
        <f t="shared" si="1"/>
        <v>Long</v>
      </c>
      <c r="J13" s="72" t="e">
        <f t="shared" si="2"/>
        <v>#DIV/0!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0.73</v>
      </c>
      <c r="I19" s="71" t="str">
        <f t="shared" si="1"/>
        <v>Long</v>
      </c>
      <c r="J19" s="72">
        <f t="shared" si="2"/>
        <v>565.75342465753431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1.31</v>
      </c>
      <c r="C20" s="74">
        <f>((B20-K20)/K20)*100</f>
        <v>1371.9101123595508</v>
      </c>
      <c r="D20" s="71">
        <f>ALL!D94</f>
        <v>13</v>
      </c>
      <c r="E20" s="71">
        <f>ALL!E94</f>
        <v>3</v>
      </c>
      <c r="F20" s="71">
        <f>ALL!F94</f>
        <v>1.3640000000000001</v>
      </c>
      <c r="G20" s="71">
        <f>ALL!G94</f>
        <v>1.29</v>
      </c>
      <c r="H20" s="71">
        <f>ALL!C94</f>
        <v>1.44</v>
      </c>
      <c r="I20" s="71" t="str">
        <f>IF(B20&gt;H20,"Long","Short")</f>
        <v>Short</v>
      </c>
      <c r="J20" s="75">
        <f>((B20-H20)/H20)*100</f>
        <v>-9.0277777777777715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5.54</v>
      </c>
      <c r="C23" s="78">
        <f t="shared" si="0"/>
        <v>9.0551181102362204</v>
      </c>
      <c r="D23" s="77">
        <f>ALL!D69</f>
        <v>13</v>
      </c>
      <c r="E23" s="77">
        <f>ALL!E69</f>
        <v>20</v>
      </c>
      <c r="F23" s="77">
        <f>ALL!F69</f>
        <v>2.3199999999999998</v>
      </c>
      <c r="G23" s="77">
        <f>ALL!G69</f>
        <v>2.4700000000000002</v>
      </c>
      <c r="H23" s="77">
        <f>ALL!C69</f>
        <v>2.2000000000000002</v>
      </c>
      <c r="I23" s="79" t="str">
        <f t="shared" si="1"/>
        <v>Long</v>
      </c>
      <c r="J23" s="80">
        <f t="shared" si="2"/>
        <v>151.81818181818181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2799267.2717368957</v>
      </c>
    </row>
    <row r="27" spans="1:17" ht="13.5" thickBot="1" x14ac:dyDescent="0.25">
      <c r="A27" s="51" t="s">
        <v>10</v>
      </c>
      <c r="B27" s="52"/>
      <c r="C27" s="53">
        <f>C26/20</f>
        <v>139963.36358684479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72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45780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5</v>
      </c>
      <c r="C5">
        <f t="shared" ref="C5:C68" si="1">VLOOKUP($A5,$N$5:$U$375,3,FALSE)</f>
        <v>4.5</v>
      </c>
      <c r="D5" t="str">
        <f t="shared" ref="D5:D68" si="2">VLOOKUP($A5,$N$5:$U$375,4,FALSE)</f>
        <v>N/A</v>
      </c>
      <c r="E5" t="str">
        <f t="shared" ref="E5:E68" si="3">VLOOKUP($A5,$N$5:$U$375,5,FALSE)</f>
        <v>N/A</v>
      </c>
      <c r="F5" t="str">
        <f t="shared" ref="F5:F68" si="4">VLOOKUP($A5,$N$5:$U$375,6,FALSE)</f>
        <v>N/A</v>
      </c>
      <c r="G5" t="str">
        <f t="shared" ref="G5:G68" si="5">VLOOKUP($A5,$N$5:$U$375,7,FALSE)</f>
        <v>N/A</v>
      </c>
      <c r="H5" s="122" t="str">
        <f t="shared" ref="H5:H36" si="6">IF(B5&gt;C5,"Long","Short")</f>
        <v>Long</v>
      </c>
      <c r="J5" s="111" t="s">
        <v>434</v>
      </c>
      <c r="N5" s="111" t="s">
        <v>196</v>
      </c>
      <c r="O5" s="111">
        <v>5</v>
      </c>
      <c r="P5" s="111">
        <v>4.5</v>
      </c>
      <c r="Q5" s="111" t="s">
        <v>71</v>
      </c>
      <c r="R5" s="111" t="s">
        <v>71</v>
      </c>
      <c r="S5" s="111" t="s">
        <v>71</v>
      </c>
      <c r="T5" s="111" t="s">
        <v>71</v>
      </c>
      <c r="U5" s="111" t="s">
        <v>443</v>
      </c>
      <c r="V5" s="111" t="s">
        <v>412</v>
      </c>
    </row>
    <row r="6" spans="1:22" x14ac:dyDescent="0.2">
      <c r="A6" s="111" t="s">
        <v>197</v>
      </c>
      <c r="B6">
        <f t="shared" si="0"/>
        <v>1.05</v>
      </c>
      <c r="C6">
        <f t="shared" si="1"/>
        <v>1.63</v>
      </c>
      <c r="D6" t="str">
        <f t="shared" si="2"/>
        <v>N/A</v>
      </c>
      <c r="E6" t="str">
        <f t="shared" si="3"/>
        <v>N/A</v>
      </c>
      <c r="F6" t="str">
        <f t="shared" si="4"/>
        <v>N/A</v>
      </c>
      <c r="G6" t="str">
        <f t="shared" si="5"/>
        <v>N/A</v>
      </c>
      <c r="H6" s="122" t="str">
        <f t="shared" si="6"/>
        <v>Short</v>
      </c>
      <c r="N6" s="111" t="s">
        <v>197</v>
      </c>
      <c r="O6" s="111">
        <v>1.05</v>
      </c>
      <c r="P6" s="111">
        <v>1.63</v>
      </c>
      <c r="Q6" s="111" t="s">
        <v>71</v>
      </c>
      <c r="R6" s="111" t="s">
        <v>71</v>
      </c>
      <c r="S6" s="111" t="s">
        <v>71</v>
      </c>
      <c r="T6" s="111" t="s">
        <v>71</v>
      </c>
      <c r="U6" s="111" t="s">
        <v>444</v>
      </c>
      <c r="V6" s="111" t="s">
        <v>412</v>
      </c>
    </row>
    <row r="7" spans="1:22" x14ac:dyDescent="0.2">
      <c r="A7" s="111" t="s">
        <v>74</v>
      </c>
      <c r="B7">
        <f t="shared" si="0"/>
        <v>2.06</v>
      </c>
      <c r="C7">
        <f t="shared" si="1"/>
        <v>1.9239999999999999</v>
      </c>
      <c r="D7">
        <f t="shared" si="2"/>
        <v>13</v>
      </c>
      <c r="E7">
        <f t="shared" si="3"/>
        <v>21</v>
      </c>
      <c r="F7">
        <f t="shared" si="4"/>
        <v>1.948</v>
      </c>
      <c r="G7">
        <f t="shared" si="5"/>
        <v>2.0499999999999998</v>
      </c>
      <c r="H7" s="122" t="str">
        <f t="shared" si="6"/>
        <v>Long</v>
      </c>
      <c r="N7" s="111" t="s">
        <v>74</v>
      </c>
      <c r="O7" s="111">
        <v>2.06</v>
      </c>
      <c r="P7" s="111">
        <v>1.9239999999999999</v>
      </c>
      <c r="Q7" s="111">
        <v>13</v>
      </c>
      <c r="R7" s="111">
        <v>21</v>
      </c>
      <c r="S7" s="111">
        <v>1.948</v>
      </c>
      <c r="T7" s="111">
        <v>2.0499999999999998</v>
      </c>
      <c r="U7" s="111" t="s">
        <v>58</v>
      </c>
      <c r="V7" s="111" t="s">
        <v>412</v>
      </c>
    </row>
    <row r="8" spans="1:22" x14ac:dyDescent="0.2">
      <c r="A8" s="111" t="s">
        <v>75</v>
      </c>
      <c r="B8">
        <f t="shared" si="0"/>
        <v>0.44</v>
      </c>
      <c r="C8">
        <f t="shared" si="1"/>
        <v>0.42099999999999999</v>
      </c>
      <c r="D8">
        <f t="shared" si="2"/>
        <v>19</v>
      </c>
      <c r="E8" t="str">
        <f t="shared" si="3"/>
        <v>N/A</v>
      </c>
      <c r="F8">
        <f t="shared" si="4"/>
        <v>0.44800000000000001</v>
      </c>
      <c r="G8" t="str">
        <f t="shared" si="5"/>
        <v>N/A</v>
      </c>
      <c r="H8" s="122" t="str">
        <f t="shared" si="6"/>
        <v>Long</v>
      </c>
      <c r="N8" s="111" t="s">
        <v>75</v>
      </c>
      <c r="O8" s="111">
        <v>0.44</v>
      </c>
      <c r="P8" s="111">
        <v>0.42099999999999999</v>
      </c>
      <c r="Q8" s="111">
        <v>19</v>
      </c>
      <c r="R8" s="111" t="s">
        <v>71</v>
      </c>
      <c r="S8" s="111">
        <v>0.44800000000000001</v>
      </c>
      <c r="T8" s="111" t="s">
        <v>71</v>
      </c>
      <c r="U8" s="111" t="s">
        <v>390</v>
      </c>
      <c r="V8" s="111" t="s">
        <v>412</v>
      </c>
    </row>
    <row r="9" spans="1:22" x14ac:dyDescent="0.2">
      <c r="A9" s="111" t="s">
        <v>198</v>
      </c>
      <c r="B9">
        <f t="shared" si="0"/>
        <v>0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198</v>
      </c>
      <c r="O9" s="111">
        <v>0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445</v>
      </c>
      <c r="V9" s="111" t="s">
        <v>412</v>
      </c>
    </row>
    <row r="10" spans="1:22" x14ac:dyDescent="0.2">
      <c r="A10" s="111" t="s">
        <v>76</v>
      </c>
      <c r="B10">
        <f t="shared" si="0"/>
        <v>35.35</v>
      </c>
      <c r="C10" t="str">
        <f t="shared" si="1"/>
        <v>N/A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760</v>
      </c>
      <c r="O10" s="111">
        <v>5.97</v>
      </c>
      <c r="P10" s="111">
        <v>5.73</v>
      </c>
      <c r="Q10" s="111">
        <v>6</v>
      </c>
      <c r="R10" s="111" t="s">
        <v>71</v>
      </c>
      <c r="S10" s="111">
        <v>5.95</v>
      </c>
      <c r="T10" s="111" t="s">
        <v>71</v>
      </c>
      <c r="U10" s="111" t="s">
        <v>760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761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705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>
        <f t="shared" si="1"/>
        <v>0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Long</v>
      </c>
      <c r="I12" s="111" t="s">
        <v>30</v>
      </c>
      <c r="N12" s="111" t="s">
        <v>762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706</v>
      </c>
      <c r="V12" s="111" t="s">
        <v>412</v>
      </c>
    </row>
    <row r="13" spans="1:22" x14ac:dyDescent="0.2">
      <c r="A13" s="111" t="s">
        <v>200</v>
      </c>
      <c r="B13">
        <f t="shared" si="0"/>
        <v>0.72299999999999998</v>
      </c>
      <c r="C13">
        <f t="shared" si="1"/>
        <v>0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Long</v>
      </c>
      <c r="I13" s="111" t="s">
        <v>33</v>
      </c>
      <c r="N13" s="111" t="s">
        <v>76</v>
      </c>
      <c r="O13" s="111">
        <v>35.35</v>
      </c>
      <c r="P13" s="111" t="s">
        <v>71</v>
      </c>
      <c r="Q13" s="111" t="s">
        <v>71</v>
      </c>
      <c r="R13" s="111" t="s">
        <v>71</v>
      </c>
      <c r="S13" s="111" t="s">
        <v>71</v>
      </c>
      <c r="T13" s="111" t="s">
        <v>71</v>
      </c>
      <c r="U13" s="111" t="s">
        <v>796</v>
      </c>
      <c r="V13" s="111" t="s">
        <v>412</v>
      </c>
    </row>
    <row r="14" spans="1:22" x14ac:dyDescent="0.2">
      <c r="A14" s="111" t="s">
        <v>201</v>
      </c>
      <c r="B14">
        <f t="shared" si="0"/>
        <v>1.0149999999999999</v>
      </c>
      <c r="C14">
        <f t="shared" si="1"/>
        <v>0.73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763</v>
      </c>
      <c r="O14" s="111">
        <v>2.88</v>
      </c>
      <c r="P14" s="111">
        <v>2.69</v>
      </c>
      <c r="Q14" s="111">
        <v>4</v>
      </c>
      <c r="R14" s="111">
        <v>16</v>
      </c>
      <c r="S14" s="111">
        <v>2.83</v>
      </c>
      <c r="T14" s="111">
        <v>2.6349999999999998</v>
      </c>
      <c r="U14" s="111" t="s">
        <v>764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77</v>
      </c>
      <c r="O15" s="111">
        <v>3.5000000000000003E-2</v>
      </c>
      <c r="P15" s="111" t="s">
        <v>71</v>
      </c>
      <c r="Q15" s="111" t="s">
        <v>71</v>
      </c>
      <c r="R15" s="111" t="s">
        <v>71</v>
      </c>
      <c r="S15" s="111" t="s">
        <v>71</v>
      </c>
      <c r="T15" s="111" t="s">
        <v>71</v>
      </c>
      <c r="U15" s="111" t="s">
        <v>446</v>
      </c>
      <c r="V15" s="111" t="s">
        <v>412</v>
      </c>
    </row>
    <row r="16" spans="1:22" x14ac:dyDescent="0.2">
      <c r="A16" s="111" t="s">
        <v>765</v>
      </c>
      <c r="B16">
        <f t="shared" si="0"/>
        <v>2.23</v>
      </c>
      <c r="C16">
        <f t="shared" si="1"/>
        <v>2.1179999999999999</v>
      </c>
      <c r="D16">
        <f t="shared" si="2"/>
        <v>13</v>
      </c>
      <c r="E16">
        <f t="shared" si="3"/>
        <v>21</v>
      </c>
      <c r="F16">
        <f t="shared" si="4"/>
        <v>2.0310000000000001</v>
      </c>
      <c r="G16">
        <f t="shared" si="5"/>
        <v>2.2000000000000002</v>
      </c>
      <c r="H16" s="122" t="str">
        <f t="shared" si="6"/>
        <v>Long</v>
      </c>
      <c r="I16" s="111" t="s">
        <v>36</v>
      </c>
      <c r="N16" s="111" t="s">
        <v>199</v>
      </c>
      <c r="O16" s="111">
        <v>1.4E-2</v>
      </c>
      <c r="P16" s="111">
        <v>0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447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200</v>
      </c>
      <c r="O17" s="111">
        <v>0.72299999999999998</v>
      </c>
      <c r="P17" s="111">
        <v>0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448</v>
      </c>
      <c r="V17" s="111" t="s">
        <v>412</v>
      </c>
    </row>
    <row r="18" spans="1:22" x14ac:dyDescent="0.2">
      <c r="A18" s="111" t="s">
        <v>78</v>
      </c>
      <c r="B18">
        <f t="shared" si="0"/>
        <v>1.0900000000000001</v>
      </c>
      <c r="C18">
        <f t="shared" si="1"/>
        <v>0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Long</v>
      </c>
      <c r="N18" s="111" t="s">
        <v>201</v>
      </c>
      <c r="O18" s="111">
        <v>1.0149999999999999</v>
      </c>
      <c r="P18" s="111">
        <v>0.73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449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809</v>
      </c>
      <c r="O19" s="111">
        <v>5.17</v>
      </c>
      <c r="P19" s="111">
        <v>4.88</v>
      </c>
      <c r="Q19" s="111">
        <v>11</v>
      </c>
      <c r="R19" s="111" t="s">
        <v>71</v>
      </c>
      <c r="S19" s="111">
        <v>4.9550000000000001</v>
      </c>
      <c r="T19" s="111" t="s">
        <v>71</v>
      </c>
      <c r="U19" s="111" t="s">
        <v>809</v>
      </c>
      <c r="V19" s="111" t="s">
        <v>412</v>
      </c>
    </row>
    <row r="20" spans="1:22" x14ac:dyDescent="0.2">
      <c r="A20" s="111" t="s">
        <v>80</v>
      </c>
      <c r="B20">
        <f t="shared" si="0"/>
        <v>5</v>
      </c>
      <c r="C20">
        <f t="shared" si="1"/>
        <v>4.8099999999999996</v>
      </c>
      <c r="D20">
        <f t="shared" si="2"/>
        <v>5</v>
      </c>
      <c r="E20">
        <f t="shared" si="3"/>
        <v>16</v>
      </c>
      <c r="F20">
        <f t="shared" si="4"/>
        <v>5.28</v>
      </c>
      <c r="G20">
        <f t="shared" si="5"/>
        <v>4.7</v>
      </c>
      <c r="H20" s="122" t="str">
        <f t="shared" si="6"/>
        <v>Long</v>
      </c>
      <c r="N20" s="111" t="s">
        <v>202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450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203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451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1.0900000000000001</v>
      </c>
      <c r="P22" s="111">
        <v>0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452</v>
      </c>
      <c r="V22" s="111" t="s">
        <v>412</v>
      </c>
    </row>
    <row r="23" spans="1:22" x14ac:dyDescent="0.2">
      <c r="A23" s="111" t="s">
        <v>206</v>
      </c>
      <c r="B23">
        <f t="shared" si="0"/>
        <v>0</v>
      </c>
      <c r="C23" t="str">
        <f t="shared" si="1"/>
        <v>N/A</v>
      </c>
      <c r="D23" t="str">
        <f t="shared" si="2"/>
        <v>N/A</v>
      </c>
      <c r="E23" t="str">
        <f t="shared" si="3"/>
        <v>N/A</v>
      </c>
      <c r="F23" t="str">
        <f t="shared" si="4"/>
        <v>N/A</v>
      </c>
      <c r="G23" t="str">
        <f t="shared" si="5"/>
        <v>N/A</v>
      </c>
      <c r="H23" s="122" t="str">
        <f t="shared" si="6"/>
        <v>Short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453</v>
      </c>
      <c r="V23" s="111" t="s">
        <v>412</v>
      </c>
    </row>
    <row r="24" spans="1:22" x14ac:dyDescent="0.2">
      <c r="A24" s="111" t="s">
        <v>207</v>
      </c>
      <c r="B24">
        <f t="shared" si="0"/>
        <v>6.72</v>
      </c>
      <c r="C24">
        <f t="shared" si="1"/>
        <v>6.8</v>
      </c>
      <c r="D24" t="str">
        <f t="shared" si="2"/>
        <v>N/A</v>
      </c>
      <c r="E24">
        <f t="shared" si="3"/>
        <v>16</v>
      </c>
      <c r="F24" t="str">
        <f t="shared" si="4"/>
        <v>N/A</v>
      </c>
      <c r="G24">
        <f t="shared" si="5"/>
        <v>6.3</v>
      </c>
      <c r="H24" s="122" t="str">
        <f t="shared" si="6"/>
        <v>Short</v>
      </c>
      <c r="N24" s="111" t="s">
        <v>80</v>
      </c>
      <c r="O24" s="111">
        <v>5</v>
      </c>
      <c r="P24" s="111">
        <v>4.8099999999999996</v>
      </c>
      <c r="Q24" s="111">
        <v>5</v>
      </c>
      <c r="R24" s="111">
        <v>16</v>
      </c>
      <c r="S24" s="111">
        <v>5.28</v>
      </c>
      <c r="T24" s="111">
        <v>4.7</v>
      </c>
      <c r="U24" s="111" t="s">
        <v>454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765</v>
      </c>
      <c r="O25" s="111">
        <v>2.23</v>
      </c>
      <c r="P25" s="111">
        <v>2.1179999999999999</v>
      </c>
      <c r="Q25" s="111">
        <v>13</v>
      </c>
      <c r="R25" s="111">
        <v>21</v>
      </c>
      <c r="S25" s="111">
        <v>2.0310000000000001</v>
      </c>
      <c r="T25" s="111">
        <v>2.2000000000000002</v>
      </c>
      <c r="U25" s="111" t="s">
        <v>5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204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455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205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456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206</v>
      </c>
      <c r="O28" s="111">
        <v>0</v>
      </c>
      <c r="P28" s="111" t="s">
        <v>71</v>
      </c>
      <c r="Q28" s="111" t="s">
        <v>71</v>
      </c>
      <c r="R28" s="111" t="s">
        <v>71</v>
      </c>
      <c r="S28" s="111" t="s">
        <v>71</v>
      </c>
      <c r="T28" s="111" t="s">
        <v>71</v>
      </c>
      <c r="U28" s="111" t="s">
        <v>457</v>
      </c>
      <c r="V28" s="111" t="s">
        <v>412</v>
      </c>
    </row>
    <row r="29" spans="1:22" x14ac:dyDescent="0.2">
      <c r="A29" s="111" t="s">
        <v>82</v>
      </c>
      <c r="B29">
        <f t="shared" si="0"/>
        <v>12.04</v>
      </c>
      <c r="C29">
        <f t="shared" si="1"/>
        <v>11.66</v>
      </c>
      <c r="D29">
        <f t="shared" si="2"/>
        <v>6</v>
      </c>
      <c r="E29">
        <f t="shared" si="3"/>
        <v>16</v>
      </c>
      <c r="F29">
        <f t="shared" si="4"/>
        <v>12</v>
      </c>
      <c r="G29">
        <f t="shared" si="5"/>
        <v>10.46</v>
      </c>
      <c r="H29" s="122" t="str">
        <f t="shared" si="6"/>
        <v>Long</v>
      </c>
      <c r="N29" s="111" t="s">
        <v>207</v>
      </c>
      <c r="O29" s="111">
        <v>6.72</v>
      </c>
      <c r="P29" s="111">
        <v>6.8</v>
      </c>
      <c r="Q29" s="111" t="s">
        <v>71</v>
      </c>
      <c r="R29" s="111">
        <v>16</v>
      </c>
      <c r="S29" s="111" t="s">
        <v>71</v>
      </c>
      <c r="T29" s="111">
        <v>6.3</v>
      </c>
      <c r="U29" s="111" t="s">
        <v>458</v>
      </c>
      <c r="V29" s="111" t="s">
        <v>412</v>
      </c>
    </row>
    <row r="30" spans="1:22" x14ac:dyDescent="0.2">
      <c r="A30" s="111" t="s">
        <v>211</v>
      </c>
      <c r="B30">
        <f t="shared" si="0"/>
        <v>0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459</v>
      </c>
      <c r="V30" s="111" t="s">
        <v>412</v>
      </c>
    </row>
    <row r="31" spans="1:22" x14ac:dyDescent="0.2">
      <c r="A31" s="111" t="s">
        <v>83</v>
      </c>
      <c r="B31">
        <f t="shared" si="0"/>
        <v>3.49</v>
      </c>
      <c r="C31">
        <f t="shared" si="1"/>
        <v>3.19</v>
      </c>
      <c r="D31">
        <f t="shared" si="2"/>
        <v>28</v>
      </c>
      <c r="E31" t="str">
        <f t="shared" si="3"/>
        <v>N/A</v>
      </c>
      <c r="F31">
        <f t="shared" si="4"/>
        <v>3.33</v>
      </c>
      <c r="G31" t="str">
        <f t="shared" si="5"/>
        <v>N/A</v>
      </c>
      <c r="H31" s="122" t="str">
        <f t="shared" si="6"/>
        <v>Long</v>
      </c>
      <c r="N31" s="111" t="s">
        <v>208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460</v>
      </c>
      <c r="V31" s="111" t="s">
        <v>412</v>
      </c>
    </row>
    <row r="32" spans="1:22" x14ac:dyDescent="0.2">
      <c r="A32" s="111" t="s">
        <v>212</v>
      </c>
      <c r="B32">
        <f t="shared" si="0"/>
        <v>7.32</v>
      </c>
      <c r="C32">
        <f t="shared" si="1"/>
        <v>6.5</v>
      </c>
      <c r="D32">
        <f t="shared" si="2"/>
        <v>6</v>
      </c>
      <c r="E32" t="str">
        <f t="shared" si="3"/>
        <v>N/A</v>
      </c>
      <c r="F32">
        <f t="shared" si="4"/>
        <v>6.66</v>
      </c>
      <c r="G32" t="str">
        <f t="shared" si="5"/>
        <v>N/A</v>
      </c>
      <c r="H32" s="122" t="str">
        <f t="shared" si="6"/>
        <v>Long</v>
      </c>
      <c r="N32" s="111" t="s">
        <v>209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461</v>
      </c>
      <c r="V32" s="111" t="s">
        <v>412</v>
      </c>
    </row>
    <row r="33" spans="1:22" x14ac:dyDescent="0.2">
      <c r="A33" s="111" t="s">
        <v>84</v>
      </c>
      <c r="B33">
        <f t="shared" si="0"/>
        <v>5.29</v>
      </c>
      <c r="C33">
        <f t="shared" si="1"/>
        <v>0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Long</v>
      </c>
      <c r="N33" s="111" t="s">
        <v>210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462</v>
      </c>
      <c r="V33" s="111" t="s">
        <v>412</v>
      </c>
    </row>
    <row r="34" spans="1:22" x14ac:dyDescent="0.2">
      <c r="A34" s="111" t="s">
        <v>213</v>
      </c>
      <c r="B34">
        <f t="shared" si="0"/>
        <v>0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12.04</v>
      </c>
      <c r="P34" s="111">
        <v>11.66</v>
      </c>
      <c r="Q34" s="111">
        <v>6</v>
      </c>
      <c r="R34" s="111">
        <v>16</v>
      </c>
      <c r="S34" s="111">
        <v>12</v>
      </c>
      <c r="T34" s="111">
        <v>10.46</v>
      </c>
      <c r="U34" s="111" t="s">
        <v>66</v>
      </c>
      <c r="V34" s="111" t="s">
        <v>412</v>
      </c>
    </row>
    <row r="35" spans="1:22" x14ac:dyDescent="0.2">
      <c r="A35" s="111" t="s">
        <v>214</v>
      </c>
      <c r="B35">
        <f t="shared" si="0"/>
        <v>1.1000000000000001</v>
      </c>
      <c r="C35">
        <f t="shared" si="1"/>
        <v>1.1299999999999999</v>
      </c>
      <c r="D35">
        <f t="shared" si="2"/>
        <v>12</v>
      </c>
      <c r="E35">
        <f t="shared" si="3"/>
        <v>1</v>
      </c>
      <c r="F35">
        <f t="shared" si="4"/>
        <v>1.1399999999999999</v>
      </c>
      <c r="G35">
        <f t="shared" si="5"/>
        <v>1.03</v>
      </c>
      <c r="H35" s="122" t="str">
        <f t="shared" si="6"/>
        <v>Short</v>
      </c>
      <c r="N35" s="111" t="s">
        <v>211</v>
      </c>
      <c r="O35" s="111">
        <v>0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463</v>
      </c>
      <c r="V35" s="111" t="s">
        <v>412</v>
      </c>
    </row>
    <row r="36" spans="1:22" x14ac:dyDescent="0.2">
      <c r="A36" s="111" t="s">
        <v>215</v>
      </c>
      <c r="B36">
        <f t="shared" si="0"/>
        <v>0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766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766</v>
      </c>
      <c r="V36" s="111" t="s">
        <v>412</v>
      </c>
    </row>
    <row r="37" spans="1:22" x14ac:dyDescent="0.2">
      <c r="A37" s="111" t="s">
        <v>216</v>
      </c>
      <c r="B37">
        <f t="shared" si="0"/>
        <v>0.879</v>
      </c>
      <c r="C37">
        <f t="shared" si="1"/>
        <v>0</v>
      </c>
      <c r="D37" t="str">
        <f t="shared" si="2"/>
        <v>N/A</v>
      </c>
      <c r="E37" t="str">
        <f t="shared" si="3"/>
        <v>N/A</v>
      </c>
      <c r="F37" t="str">
        <f t="shared" si="4"/>
        <v>N/A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767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767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3.49</v>
      </c>
      <c r="P38" s="111">
        <v>3.19</v>
      </c>
      <c r="Q38" s="111">
        <v>28</v>
      </c>
      <c r="R38" s="111" t="s">
        <v>71</v>
      </c>
      <c r="S38" s="111">
        <v>3.33</v>
      </c>
      <c r="T38" s="111" t="s">
        <v>71</v>
      </c>
      <c r="U38" s="111" t="s">
        <v>464</v>
      </c>
      <c r="V38" s="111" t="s">
        <v>412</v>
      </c>
    </row>
    <row r="39" spans="1:22" x14ac:dyDescent="0.2">
      <c r="A39" s="111" t="s">
        <v>218</v>
      </c>
      <c r="B39">
        <f t="shared" si="0"/>
        <v>8.7799999999999994</v>
      </c>
      <c r="C39">
        <f t="shared" si="1"/>
        <v>8.5</v>
      </c>
      <c r="D39" t="str">
        <f t="shared" si="2"/>
        <v>N/A</v>
      </c>
      <c r="E39" t="str">
        <f t="shared" si="3"/>
        <v>N/A</v>
      </c>
      <c r="F39" t="str">
        <f t="shared" si="4"/>
        <v>N/A</v>
      </c>
      <c r="G39" t="str">
        <f t="shared" si="5"/>
        <v>N/A</v>
      </c>
      <c r="H39" s="122" t="str">
        <f t="shared" si="7"/>
        <v>Long</v>
      </c>
      <c r="N39" s="111" t="s">
        <v>212</v>
      </c>
      <c r="O39" s="111">
        <v>7.32</v>
      </c>
      <c r="P39" s="111">
        <v>6.5</v>
      </c>
      <c r="Q39" s="111">
        <v>6</v>
      </c>
      <c r="R39" s="111" t="s">
        <v>71</v>
      </c>
      <c r="S39" s="111">
        <v>6.66</v>
      </c>
      <c r="T39" s="111" t="s">
        <v>71</v>
      </c>
      <c r="U39" s="111" t="s">
        <v>465</v>
      </c>
      <c r="V39" s="111" t="s">
        <v>412</v>
      </c>
    </row>
    <row r="40" spans="1:22" x14ac:dyDescent="0.2">
      <c r="A40" s="111" t="s">
        <v>85</v>
      </c>
      <c r="B40">
        <f t="shared" si="0"/>
        <v>0.75800000000000001</v>
      </c>
      <c r="C40">
        <f t="shared" si="1"/>
        <v>0.73299999999999998</v>
      </c>
      <c r="D40">
        <f t="shared" si="2"/>
        <v>13</v>
      </c>
      <c r="E40">
        <f t="shared" si="3"/>
        <v>16</v>
      </c>
      <c r="F40">
        <f t="shared" si="4"/>
        <v>0.74099999999999999</v>
      </c>
      <c r="G40">
        <f t="shared" si="5"/>
        <v>0.68</v>
      </c>
      <c r="H40" s="122" t="str">
        <f t="shared" si="7"/>
        <v>Long</v>
      </c>
      <c r="N40" s="111" t="s">
        <v>84</v>
      </c>
      <c r="O40" s="111">
        <v>5.29</v>
      </c>
      <c r="P40" s="111">
        <v>0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466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213</v>
      </c>
      <c r="O41" s="111">
        <v>0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467</v>
      </c>
      <c r="V41" s="111" t="s">
        <v>412</v>
      </c>
    </row>
    <row r="42" spans="1:22" x14ac:dyDescent="0.2">
      <c r="A42" s="111" t="s">
        <v>220</v>
      </c>
      <c r="B42">
        <f t="shared" si="0"/>
        <v>2.16</v>
      </c>
      <c r="C42">
        <f t="shared" si="1"/>
        <v>2.0699999999999998</v>
      </c>
      <c r="D42">
        <f t="shared" si="2"/>
        <v>12</v>
      </c>
      <c r="E42">
        <f t="shared" si="3"/>
        <v>18</v>
      </c>
      <c r="F42">
        <f t="shared" si="4"/>
        <v>2.16</v>
      </c>
      <c r="G42">
        <f t="shared" si="5"/>
        <v>2.27</v>
      </c>
      <c r="H42" s="122" t="str">
        <f t="shared" si="7"/>
        <v>Long</v>
      </c>
      <c r="N42" s="111" t="s">
        <v>214</v>
      </c>
      <c r="O42" s="111">
        <v>1.1000000000000001</v>
      </c>
      <c r="P42" s="111">
        <v>1.1299999999999999</v>
      </c>
      <c r="Q42" s="111">
        <v>12</v>
      </c>
      <c r="R42" s="111">
        <v>1</v>
      </c>
      <c r="S42" s="111">
        <v>1.1399999999999999</v>
      </c>
      <c r="T42" s="111">
        <v>1.03</v>
      </c>
      <c r="U42" s="111" t="s">
        <v>468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>
        <f t="shared" si="1"/>
        <v>0</v>
      </c>
      <c r="D43">
        <f t="shared" si="2"/>
        <v>10</v>
      </c>
      <c r="E43">
        <f t="shared" si="3"/>
        <v>19</v>
      </c>
      <c r="F43">
        <f t="shared" si="4"/>
        <v>5.8000000000000003E-2</v>
      </c>
      <c r="G43">
        <f t="shared" si="5"/>
        <v>0</v>
      </c>
      <c r="H43" s="122" t="str">
        <f t="shared" si="7"/>
        <v>Long</v>
      </c>
      <c r="N43" s="111" t="s">
        <v>215</v>
      </c>
      <c r="O43" s="111">
        <v>0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469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768</v>
      </c>
      <c r="O44" s="111">
        <v>2010.16</v>
      </c>
      <c r="P44" s="111">
        <v>1676.0699</v>
      </c>
      <c r="Q44" s="111">
        <v>7</v>
      </c>
      <c r="R44" s="111">
        <v>13</v>
      </c>
      <c r="S44" s="111">
        <v>1925.66</v>
      </c>
      <c r="T44" s="111">
        <v>1706.96</v>
      </c>
      <c r="U44" s="111" t="s">
        <v>768</v>
      </c>
      <c r="V44" s="111" t="s">
        <v>412</v>
      </c>
    </row>
    <row r="45" spans="1:22" x14ac:dyDescent="0.2">
      <c r="A45" s="111" t="s">
        <v>88</v>
      </c>
      <c r="B45">
        <f t="shared" si="0"/>
        <v>0.17599999999999999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216</v>
      </c>
      <c r="O45" s="111">
        <v>0.879</v>
      </c>
      <c r="P45" s="111">
        <v>0</v>
      </c>
      <c r="Q45" s="111" t="s">
        <v>71</v>
      </c>
      <c r="R45" s="111" t="s">
        <v>71</v>
      </c>
      <c r="S45" s="111" t="s">
        <v>71</v>
      </c>
      <c r="T45" s="111" t="s">
        <v>71</v>
      </c>
      <c r="U45" s="111" t="s">
        <v>470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217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471</v>
      </c>
      <c r="V46" s="111" t="s">
        <v>412</v>
      </c>
    </row>
    <row r="47" spans="1:22" x14ac:dyDescent="0.2">
      <c r="A47" s="111" t="s">
        <v>221</v>
      </c>
      <c r="B47">
        <f t="shared" si="0"/>
        <v>0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218</v>
      </c>
      <c r="O47" s="111">
        <v>8.7799999999999994</v>
      </c>
      <c r="P47" s="111">
        <v>8.5</v>
      </c>
      <c r="Q47" s="111" t="s">
        <v>71</v>
      </c>
      <c r="R47" s="111" t="s">
        <v>71</v>
      </c>
      <c r="S47" s="111" t="s">
        <v>71</v>
      </c>
      <c r="T47" s="111" t="s">
        <v>71</v>
      </c>
      <c r="U47" s="111" t="s">
        <v>472</v>
      </c>
      <c r="V47" s="111" t="s">
        <v>412</v>
      </c>
    </row>
    <row r="48" spans="1:22" x14ac:dyDescent="0.2">
      <c r="A48" s="111" t="s">
        <v>222</v>
      </c>
      <c r="B48">
        <f t="shared" si="0"/>
        <v>4.6399999999999997</v>
      </c>
      <c r="C48">
        <f t="shared" si="1"/>
        <v>4.7</v>
      </c>
      <c r="D48" t="str">
        <f t="shared" si="2"/>
        <v>N/A</v>
      </c>
      <c r="E48">
        <f t="shared" si="3"/>
        <v>6</v>
      </c>
      <c r="F48" t="str">
        <f t="shared" si="4"/>
        <v>N/A</v>
      </c>
      <c r="G48">
        <f t="shared" si="5"/>
        <v>4.7</v>
      </c>
      <c r="H48" s="122" t="str">
        <f t="shared" si="7"/>
        <v>Short</v>
      </c>
      <c r="N48" s="111" t="s">
        <v>85</v>
      </c>
      <c r="O48" s="111">
        <v>0.75800000000000001</v>
      </c>
      <c r="P48" s="111">
        <v>0.73299999999999998</v>
      </c>
      <c r="Q48" s="111">
        <v>13</v>
      </c>
      <c r="R48" s="111">
        <v>16</v>
      </c>
      <c r="S48" s="111">
        <v>0.74099999999999999</v>
      </c>
      <c r="T48" s="111">
        <v>0.68</v>
      </c>
      <c r="U48" s="111" t="s">
        <v>473</v>
      </c>
      <c r="V48" s="111" t="s">
        <v>412</v>
      </c>
    </row>
    <row r="49" spans="1:22" x14ac:dyDescent="0.2">
      <c r="A49" s="111" t="s">
        <v>90</v>
      </c>
      <c r="B49">
        <f t="shared" si="0"/>
        <v>5.54</v>
      </c>
      <c r="C49">
        <f t="shared" si="1"/>
        <v>4.8150000000000004</v>
      </c>
      <c r="D49">
        <f t="shared" si="2"/>
        <v>10</v>
      </c>
      <c r="E49">
        <f t="shared" si="3"/>
        <v>17</v>
      </c>
      <c r="F49">
        <f t="shared" si="4"/>
        <v>5.39</v>
      </c>
      <c r="G49">
        <f t="shared" si="5"/>
        <v>5.37</v>
      </c>
      <c r="H49" s="122" t="str">
        <f t="shared" si="7"/>
        <v>Long</v>
      </c>
      <c r="N49" s="111" t="s">
        <v>219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474</v>
      </c>
      <c r="V49" s="111" t="s">
        <v>412</v>
      </c>
    </row>
    <row r="50" spans="1:22" x14ac:dyDescent="0.2">
      <c r="A50" s="111" t="s">
        <v>91</v>
      </c>
      <c r="B50">
        <f t="shared" si="0"/>
        <v>1.5449999999999999</v>
      </c>
      <c r="C50">
        <f t="shared" si="1"/>
        <v>1.76</v>
      </c>
      <c r="D50">
        <f t="shared" si="2"/>
        <v>29</v>
      </c>
      <c r="E50">
        <f t="shared" si="3"/>
        <v>17</v>
      </c>
      <c r="F50">
        <f t="shared" si="4"/>
        <v>1.7749999999999999</v>
      </c>
      <c r="G50">
        <f t="shared" si="5"/>
        <v>1.645</v>
      </c>
      <c r="H50" s="122" t="str">
        <f t="shared" si="7"/>
        <v>Short</v>
      </c>
      <c r="N50" s="111" t="s">
        <v>220</v>
      </c>
      <c r="O50" s="111">
        <v>2.16</v>
      </c>
      <c r="P50" s="111">
        <v>2.0699999999999998</v>
      </c>
      <c r="Q50" s="111">
        <v>12</v>
      </c>
      <c r="R50" s="111">
        <v>18</v>
      </c>
      <c r="S50" s="111">
        <v>2.16</v>
      </c>
      <c r="T50" s="111">
        <v>2.27</v>
      </c>
      <c r="U50" s="111" t="s">
        <v>391</v>
      </c>
      <c r="V50" s="111" t="s">
        <v>412</v>
      </c>
    </row>
    <row r="51" spans="1:22" x14ac:dyDescent="0.2">
      <c r="A51" s="111" t="s">
        <v>223</v>
      </c>
      <c r="B51">
        <f t="shared" si="0"/>
        <v>1.5149999999999999</v>
      </c>
      <c r="C51">
        <f t="shared" si="1"/>
        <v>1.39</v>
      </c>
      <c r="D51">
        <f t="shared" si="2"/>
        <v>13</v>
      </c>
      <c r="E51">
        <f t="shared" si="3"/>
        <v>21</v>
      </c>
      <c r="F51">
        <f t="shared" si="4"/>
        <v>1.32</v>
      </c>
      <c r="G51">
        <f t="shared" si="5"/>
        <v>1.45</v>
      </c>
      <c r="H51" s="122" t="str">
        <f t="shared" si="7"/>
        <v>Long</v>
      </c>
      <c r="N51" s="111" t="s">
        <v>769</v>
      </c>
      <c r="O51" s="111">
        <v>0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707</v>
      </c>
      <c r="V51" s="111" t="s">
        <v>412</v>
      </c>
    </row>
    <row r="52" spans="1:22" x14ac:dyDescent="0.2">
      <c r="A52" s="111" t="s">
        <v>224</v>
      </c>
      <c r="B52">
        <f t="shared" si="0"/>
        <v>0.20799999999999999</v>
      </c>
      <c r="C52">
        <f t="shared" si="1"/>
        <v>0.20799999999999999</v>
      </c>
      <c r="D52" t="str">
        <f t="shared" si="2"/>
        <v>N/A</v>
      </c>
      <c r="E52">
        <f t="shared" si="3"/>
        <v>38</v>
      </c>
      <c r="F52" t="str">
        <f t="shared" si="4"/>
        <v>N/A</v>
      </c>
      <c r="G52">
        <f t="shared" si="5"/>
        <v>0.22600000000000001</v>
      </c>
      <c r="H52" s="122" t="str">
        <f t="shared" si="7"/>
        <v>Short</v>
      </c>
      <c r="N52" s="111" t="s">
        <v>86</v>
      </c>
      <c r="O52" s="111">
        <v>5.8000000000000003E-2</v>
      </c>
      <c r="P52" s="111">
        <v>0</v>
      </c>
      <c r="Q52" s="111">
        <v>10</v>
      </c>
      <c r="R52" s="111">
        <v>19</v>
      </c>
      <c r="S52" s="111">
        <v>5.8000000000000003E-2</v>
      </c>
      <c r="T52" s="111">
        <v>0</v>
      </c>
      <c r="U52" s="111" t="s">
        <v>475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87</v>
      </c>
      <c r="O53" s="111">
        <v>0.19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476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88</v>
      </c>
      <c r="O54" s="111">
        <v>0.17599999999999999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477</v>
      </c>
      <c r="V54" s="111" t="s">
        <v>412</v>
      </c>
    </row>
    <row r="55" spans="1:22" x14ac:dyDescent="0.2">
      <c r="A55" s="111" t="s">
        <v>227</v>
      </c>
      <c r="B55">
        <f t="shared" si="0"/>
        <v>2.02</v>
      </c>
      <c r="C55">
        <f t="shared" si="1"/>
        <v>2.2999999999999998</v>
      </c>
      <c r="D55" t="str">
        <f t="shared" si="2"/>
        <v>N/A</v>
      </c>
      <c r="E55">
        <f t="shared" si="3"/>
        <v>33</v>
      </c>
      <c r="F55" t="str">
        <f t="shared" si="4"/>
        <v>N/A</v>
      </c>
      <c r="G55">
        <f t="shared" si="5"/>
        <v>2.2999999999999998</v>
      </c>
      <c r="H55" s="122" t="str">
        <f t="shared" si="7"/>
        <v>Short</v>
      </c>
      <c r="N55" s="111" t="s">
        <v>89</v>
      </c>
      <c r="O55" s="111">
        <v>0.24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478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221</v>
      </c>
      <c r="O56" s="111">
        <v>0</v>
      </c>
      <c r="P56" s="111" t="s">
        <v>71</v>
      </c>
      <c r="Q56" s="111" t="s">
        <v>71</v>
      </c>
      <c r="R56" s="111" t="s">
        <v>71</v>
      </c>
      <c r="S56" s="111" t="s">
        <v>71</v>
      </c>
      <c r="T56" s="111" t="s">
        <v>71</v>
      </c>
      <c r="U56" s="111" t="s">
        <v>479</v>
      </c>
      <c r="V56" s="111" t="s">
        <v>412</v>
      </c>
    </row>
    <row r="57" spans="1:22" x14ac:dyDescent="0.2">
      <c r="A57" s="111" t="s">
        <v>92</v>
      </c>
      <c r="B57">
        <f t="shared" si="0"/>
        <v>0.41599999999999998</v>
      </c>
      <c r="C57">
        <f t="shared" si="1"/>
        <v>0</v>
      </c>
      <c r="D57">
        <f t="shared" si="2"/>
        <v>11</v>
      </c>
      <c r="E57">
        <f t="shared" si="3"/>
        <v>17</v>
      </c>
      <c r="F57">
        <f t="shared" si="4"/>
        <v>0.51</v>
      </c>
      <c r="G57">
        <f t="shared" si="5"/>
        <v>0</v>
      </c>
      <c r="H57" s="122" t="str">
        <f t="shared" si="7"/>
        <v>Long</v>
      </c>
      <c r="N57" s="111" t="s">
        <v>222</v>
      </c>
      <c r="O57" s="111">
        <v>4.6399999999999997</v>
      </c>
      <c r="P57" s="111">
        <v>4.7</v>
      </c>
      <c r="Q57" s="111" t="s">
        <v>71</v>
      </c>
      <c r="R57" s="111">
        <v>6</v>
      </c>
      <c r="S57" s="111" t="s">
        <v>71</v>
      </c>
      <c r="T57" s="111">
        <v>4.7</v>
      </c>
      <c r="U57" s="111" t="s">
        <v>480</v>
      </c>
      <c r="V57" s="111" t="s">
        <v>412</v>
      </c>
    </row>
    <row r="58" spans="1:22" x14ac:dyDescent="0.2">
      <c r="A58" s="111" t="s">
        <v>93</v>
      </c>
      <c r="B58">
        <f t="shared" si="0"/>
        <v>8.9600000000000009</v>
      </c>
      <c r="C58">
        <f t="shared" si="1"/>
        <v>8.68</v>
      </c>
      <c r="D58">
        <f t="shared" si="2"/>
        <v>6</v>
      </c>
      <c r="E58">
        <f t="shared" si="3"/>
        <v>18</v>
      </c>
      <c r="F58">
        <f t="shared" si="4"/>
        <v>9</v>
      </c>
      <c r="G58">
        <f t="shared" si="5"/>
        <v>9</v>
      </c>
      <c r="H58" s="122" t="str">
        <f t="shared" si="7"/>
        <v>Long</v>
      </c>
      <c r="N58" s="111" t="s">
        <v>90</v>
      </c>
      <c r="O58" s="111">
        <v>5.54</v>
      </c>
      <c r="P58" s="111">
        <v>4.8150000000000004</v>
      </c>
      <c r="Q58" s="111">
        <v>10</v>
      </c>
      <c r="R58" s="111">
        <v>17</v>
      </c>
      <c r="S58" s="111">
        <v>5.39</v>
      </c>
      <c r="T58" s="111">
        <v>5.37</v>
      </c>
      <c r="U58" s="111" t="s">
        <v>72</v>
      </c>
      <c r="V58" s="111" t="s">
        <v>412</v>
      </c>
    </row>
    <row r="59" spans="1:22" x14ac:dyDescent="0.2">
      <c r="A59" s="111" t="s">
        <v>399</v>
      </c>
      <c r="B59">
        <f t="shared" si="0"/>
        <v>6.8</v>
      </c>
      <c r="C59">
        <f t="shared" si="1"/>
        <v>7.1</v>
      </c>
      <c r="D59" t="str">
        <f t="shared" si="2"/>
        <v>N/A</v>
      </c>
      <c r="E59" t="str">
        <f t="shared" si="3"/>
        <v>N/A</v>
      </c>
      <c r="F59" t="str">
        <f t="shared" si="4"/>
        <v>N/A</v>
      </c>
      <c r="G59" t="str">
        <f t="shared" si="5"/>
        <v>N/A</v>
      </c>
      <c r="H59" s="122" t="str">
        <f t="shared" si="7"/>
        <v>Short</v>
      </c>
      <c r="N59" s="111" t="s">
        <v>91</v>
      </c>
      <c r="O59" s="111">
        <v>1.5449999999999999</v>
      </c>
      <c r="P59" s="111">
        <v>1.76</v>
      </c>
      <c r="Q59" s="111">
        <v>29</v>
      </c>
      <c r="R59" s="111">
        <v>17</v>
      </c>
      <c r="S59" s="111">
        <v>1.7749999999999999</v>
      </c>
      <c r="T59" s="111">
        <v>1.645</v>
      </c>
      <c r="U59" s="111" t="s">
        <v>481</v>
      </c>
      <c r="V59" s="111" t="s">
        <v>412</v>
      </c>
    </row>
    <row r="60" spans="1:22" x14ac:dyDescent="0.2">
      <c r="A60" s="111" t="s">
        <v>229</v>
      </c>
      <c r="B60">
        <f t="shared" si="0"/>
        <v>4</v>
      </c>
      <c r="C60">
        <f t="shared" si="1"/>
        <v>3.62</v>
      </c>
      <c r="D60">
        <f t="shared" si="2"/>
        <v>27</v>
      </c>
      <c r="E60" t="str">
        <f t="shared" si="3"/>
        <v>N/A</v>
      </c>
      <c r="F60">
        <f t="shared" si="4"/>
        <v>3.64</v>
      </c>
      <c r="G60" t="str">
        <f t="shared" si="5"/>
        <v>N/A</v>
      </c>
      <c r="H60" s="122" t="str">
        <f t="shared" si="7"/>
        <v>Long</v>
      </c>
      <c r="N60" s="111" t="s">
        <v>223</v>
      </c>
      <c r="O60" s="111">
        <v>1.5149999999999999</v>
      </c>
      <c r="P60" s="111">
        <v>1.39</v>
      </c>
      <c r="Q60" s="111">
        <v>13</v>
      </c>
      <c r="R60" s="111">
        <v>21</v>
      </c>
      <c r="S60" s="111">
        <v>1.32</v>
      </c>
      <c r="T60" s="111">
        <v>1.45</v>
      </c>
      <c r="U60" s="111" t="s">
        <v>482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224</v>
      </c>
      <c r="O61" s="111">
        <v>0.20799999999999999</v>
      </c>
      <c r="P61" s="111">
        <v>0.20799999999999999</v>
      </c>
      <c r="Q61" s="111" t="s">
        <v>71</v>
      </c>
      <c r="R61" s="111">
        <v>38</v>
      </c>
      <c r="S61" s="111" t="s">
        <v>71</v>
      </c>
      <c r="T61" s="111">
        <v>0.22600000000000001</v>
      </c>
      <c r="U61" s="111" t="s">
        <v>483</v>
      </c>
      <c r="V61" s="111" t="s">
        <v>412</v>
      </c>
    </row>
    <row r="62" spans="1:22" x14ac:dyDescent="0.2">
      <c r="A62" s="111" t="s">
        <v>231</v>
      </c>
      <c r="B62">
        <f t="shared" si="0"/>
        <v>6.84</v>
      </c>
      <c r="C62" t="str">
        <f t="shared" si="1"/>
        <v>N/A</v>
      </c>
      <c r="D62" t="str">
        <f t="shared" si="2"/>
        <v>N/A</v>
      </c>
      <c r="E62" t="str">
        <f t="shared" si="3"/>
        <v>N/A</v>
      </c>
      <c r="F62" t="str">
        <f t="shared" si="4"/>
        <v>N/A</v>
      </c>
      <c r="G62" t="str">
        <f t="shared" si="5"/>
        <v>N/A</v>
      </c>
      <c r="H62" s="122" t="str">
        <f t="shared" si="7"/>
        <v>Short</v>
      </c>
      <c r="N62" s="111" t="s">
        <v>225</v>
      </c>
      <c r="O62" s="111">
        <v>0.14399999999999999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484</v>
      </c>
      <c r="V62" s="111" t="s">
        <v>412</v>
      </c>
    </row>
    <row r="63" spans="1:22" x14ac:dyDescent="0.2">
      <c r="A63" s="111" t="s">
        <v>232</v>
      </c>
      <c r="B63">
        <f t="shared" si="0"/>
        <v>0</v>
      </c>
      <c r="C63">
        <f t="shared" si="1"/>
        <v>2996.21</v>
      </c>
      <c r="D63">
        <f t="shared" si="2"/>
        <v>28</v>
      </c>
      <c r="E63">
        <f t="shared" si="3"/>
        <v>0</v>
      </c>
      <c r="F63">
        <f t="shared" si="4"/>
        <v>2751.6201000000001</v>
      </c>
      <c r="G63">
        <f t="shared" si="5"/>
        <v>0</v>
      </c>
      <c r="H63" s="122" t="str">
        <f t="shared" si="7"/>
        <v>Short</v>
      </c>
      <c r="N63" s="111" t="s">
        <v>226</v>
      </c>
      <c r="O63" s="111">
        <v>0.30399999999999999</v>
      </c>
      <c r="P63" s="111" t="s">
        <v>71</v>
      </c>
      <c r="Q63" s="111" t="s">
        <v>71</v>
      </c>
      <c r="R63" s="111" t="s">
        <v>71</v>
      </c>
      <c r="S63" s="111" t="s">
        <v>71</v>
      </c>
      <c r="T63" s="111" t="s">
        <v>71</v>
      </c>
      <c r="U63" s="111" t="s">
        <v>485</v>
      </c>
      <c r="V63" s="111" t="s">
        <v>412</v>
      </c>
    </row>
    <row r="64" spans="1:22" x14ac:dyDescent="0.2">
      <c r="A64" s="111" t="s">
        <v>94</v>
      </c>
      <c r="B64">
        <f t="shared" si="0"/>
        <v>13.59</v>
      </c>
      <c r="C64">
        <f t="shared" si="1"/>
        <v>13.09</v>
      </c>
      <c r="D64">
        <f t="shared" si="2"/>
        <v>6</v>
      </c>
      <c r="E64">
        <f t="shared" si="3"/>
        <v>17</v>
      </c>
      <c r="F64">
        <f t="shared" si="4"/>
        <v>13.35</v>
      </c>
      <c r="G64">
        <f t="shared" si="5"/>
        <v>13.32</v>
      </c>
      <c r="H64" s="122" t="str">
        <f t="shared" si="7"/>
        <v>Long</v>
      </c>
      <c r="N64" s="111" t="s">
        <v>227</v>
      </c>
      <c r="O64" s="111">
        <v>2.02</v>
      </c>
      <c r="P64" s="111">
        <v>2.2999999999999998</v>
      </c>
      <c r="Q64" s="111" t="s">
        <v>71</v>
      </c>
      <c r="R64" s="111">
        <v>33</v>
      </c>
      <c r="S64" s="111" t="s">
        <v>71</v>
      </c>
      <c r="T64" s="111">
        <v>2.2999999999999998</v>
      </c>
      <c r="U64" s="111" t="s">
        <v>486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228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487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0.41599999999999998</v>
      </c>
      <c r="P66" s="111">
        <v>0</v>
      </c>
      <c r="Q66" s="111">
        <v>11</v>
      </c>
      <c r="R66" s="111">
        <v>17</v>
      </c>
      <c r="S66" s="111">
        <v>0.51</v>
      </c>
      <c r="T66" s="111">
        <v>0</v>
      </c>
      <c r="U66" s="111" t="s">
        <v>488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8.9600000000000009</v>
      </c>
      <c r="P67" s="111">
        <v>8.68</v>
      </c>
      <c r="Q67" s="111">
        <v>6</v>
      </c>
      <c r="R67" s="111">
        <v>18</v>
      </c>
      <c r="S67" s="111">
        <v>9</v>
      </c>
      <c r="T67" s="111">
        <v>9</v>
      </c>
      <c r="U67" s="111" t="s">
        <v>93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399</v>
      </c>
      <c r="O68" s="111">
        <v>6.8</v>
      </c>
      <c r="P68" s="111">
        <v>7.1</v>
      </c>
      <c r="Q68" s="111" t="s">
        <v>71</v>
      </c>
      <c r="R68" s="111" t="s">
        <v>71</v>
      </c>
      <c r="S68" s="111" t="s">
        <v>71</v>
      </c>
      <c r="T68" s="111" t="s">
        <v>71</v>
      </c>
      <c r="U68" s="111" t="s">
        <v>399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2.34</v>
      </c>
      <c r="C69">
        <f t="shared" ref="C69:C132" si="9">VLOOKUP($A69,$N$5:$U$375,3,FALSE)</f>
        <v>2.2000000000000002</v>
      </c>
      <c r="D69">
        <f t="shared" ref="D69:D132" si="10">VLOOKUP($A69,$N$5:$U$375,4,FALSE)</f>
        <v>13</v>
      </c>
      <c r="E69">
        <f t="shared" ref="E69:E132" si="11">VLOOKUP($A69,$N$5:$U$375,5,FALSE)</f>
        <v>20</v>
      </c>
      <c r="F69">
        <f t="shared" ref="F69:F132" si="12">VLOOKUP($A69,$N$5:$U$375,6,FALSE)</f>
        <v>2.3199999999999998</v>
      </c>
      <c r="G69">
        <f t="shared" ref="G69:G132" si="13">VLOOKUP($A69,$N$5:$U$375,7,FALSE)</f>
        <v>2.4700000000000002</v>
      </c>
      <c r="H69" s="122" t="str">
        <f t="shared" ref="H69:H100" si="14">IF(B69&gt;C69,"Long","Short")</f>
        <v>Long</v>
      </c>
      <c r="N69" s="111" t="s">
        <v>229</v>
      </c>
      <c r="O69" s="111">
        <v>4</v>
      </c>
      <c r="P69" s="111">
        <v>3.62</v>
      </c>
      <c r="Q69" s="111">
        <v>27</v>
      </c>
      <c r="R69" s="111" t="s">
        <v>71</v>
      </c>
      <c r="S69" s="111">
        <v>3.64</v>
      </c>
      <c r="T69" s="111" t="s">
        <v>71</v>
      </c>
      <c r="U69" s="111" t="s">
        <v>489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230</v>
      </c>
      <c r="O70" s="111">
        <v>5.24</v>
      </c>
      <c r="P70" s="111" t="s">
        <v>71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490</v>
      </c>
      <c r="V70" s="111" t="s">
        <v>412</v>
      </c>
    </row>
    <row r="71" spans="1:22" x14ac:dyDescent="0.2">
      <c r="A71" s="111" t="s">
        <v>239</v>
      </c>
      <c r="B71">
        <f t="shared" si="8"/>
        <v>0.3</v>
      </c>
      <c r="C71">
        <f t="shared" si="9"/>
        <v>0.315</v>
      </c>
      <c r="D71">
        <f t="shared" si="10"/>
        <v>6</v>
      </c>
      <c r="E71">
        <f t="shared" si="11"/>
        <v>1</v>
      </c>
      <c r="F71">
        <f t="shared" si="12"/>
        <v>0.30099999999999999</v>
      </c>
      <c r="G71">
        <f t="shared" si="13"/>
        <v>0.29399999999999998</v>
      </c>
      <c r="H71" s="122" t="str">
        <f t="shared" si="14"/>
        <v>Short</v>
      </c>
      <c r="N71" s="111" t="s">
        <v>231</v>
      </c>
      <c r="O71" s="111">
        <v>6.84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491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232</v>
      </c>
      <c r="O72" s="111">
        <v>0</v>
      </c>
      <c r="P72" s="111">
        <v>2996.21</v>
      </c>
      <c r="Q72" s="111">
        <v>28</v>
      </c>
      <c r="R72" s="111">
        <v>0</v>
      </c>
      <c r="S72" s="111">
        <v>2751.6201000000001</v>
      </c>
      <c r="T72" s="111">
        <v>0</v>
      </c>
      <c r="U72" s="111" t="s">
        <v>492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770</v>
      </c>
      <c r="O73" s="111">
        <v>15086.559600000001</v>
      </c>
      <c r="P73" s="111">
        <v>0</v>
      </c>
      <c r="Q73" s="111">
        <v>5</v>
      </c>
      <c r="R73" s="111">
        <v>9</v>
      </c>
      <c r="S73" s="111">
        <v>14844.9004</v>
      </c>
      <c r="T73" s="111">
        <v>13698.559600000001</v>
      </c>
      <c r="U73" s="111" t="s">
        <v>771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772</v>
      </c>
      <c r="O74" s="111">
        <v>0</v>
      </c>
      <c r="P74" s="111" t="s">
        <v>71</v>
      </c>
      <c r="Q74" s="111" t="s">
        <v>71</v>
      </c>
      <c r="R74" s="111" t="s">
        <v>71</v>
      </c>
      <c r="S74" s="111" t="s">
        <v>71</v>
      </c>
      <c r="T74" s="111" t="s">
        <v>71</v>
      </c>
      <c r="U74" s="111" t="s">
        <v>713</v>
      </c>
      <c r="V74" s="111" t="s">
        <v>412</v>
      </c>
    </row>
    <row r="75" spans="1:22" x14ac:dyDescent="0.2">
      <c r="A75" s="111" t="s">
        <v>243</v>
      </c>
      <c r="B75">
        <f t="shared" si="8"/>
        <v>1.885</v>
      </c>
      <c r="C75">
        <f t="shared" si="9"/>
        <v>1.87</v>
      </c>
      <c r="D75">
        <f t="shared" si="10"/>
        <v>13</v>
      </c>
      <c r="E75">
        <f t="shared" si="11"/>
        <v>18</v>
      </c>
      <c r="F75">
        <f t="shared" si="12"/>
        <v>1.75</v>
      </c>
      <c r="G75">
        <f t="shared" si="13"/>
        <v>1.8</v>
      </c>
      <c r="H75" s="122" t="str">
        <f t="shared" si="14"/>
        <v>Long</v>
      </c>
      <c r="N75" s="111" t="s">
        <v>94</v>
      </c>
      <c r="O75" s="111">
        <v>13.59</v>
      </c>
      <c r="P75" s="111">
        <v>13.09</v>
      </c>
      <c r="Q75" s="111">
        <v>6</v>
      </c>
      <c r="R75" s="111">
        <v>17</v>
      </c>
      <c r="S75" s="111">
        <v>13.35</v>
      </c>
      <c r="T75" s="111">
        <v>13.32</v>
      </c>
      <c r="U75" s="111" t="s">
        <v>8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756</v>
      </c>
      <c r="O76" s="111">
        <v>8.44</v>
      </c>
      <c r="P76" s="111">
        <v>8.64</v>
      </c>
      <c r="Q76" s="111" t="s">
        <v>71</v>
      </c>
      <c r="R76" s="111">
        <v>16</v>
      </c>
      <c r="S76" s="111" t="s">
        <v>71</v>
      </c>
      <c r="T76" s="111">
        <v>8.18</v>
      </c>
      <c r="U76" s="111" t="s">
        <v>756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233</v>
      </c>
      <c r="O77" s="111">
        <v>13084.1523</v>
      </c>
      <c r="P77" s="111">
        <v>0.32</v>
      </c>
      <c r="Q77" s="111" t="s">
        <v>71</v>
      </c>
      <c r="R77" s="111" t="s">
        <v>71</v>
      </c>
      <c r="S77" s="111" t="s">
        <v>71</v>
      </c>
      <c r="T77" s="111" t="s">
        <v>71</v>
      </c>
      <c r="U77" s="111" t="s">
        <v>493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234</v>
      </c>
      <c r="O78" s="111">
        <v>0.05</v>
      </c>
      <c r="P78" s="111" t="s">
        <v>71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494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235</v>
      </c>
      <c r="O79" s="111">
        <v>0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495</v>
      </c>
      <c r="V79" s="111" t="s">
        <v>412</v>
      </c>
    </row>
    <row r="80" spans="1:22" x14ac:dyDescent="0.2">
      <c r="A80" s="111" t="s">
        <v>96</v>
      </c>
      <c r="B80">
        <f t="shared" si="8"/>
        <v>45.48</v>
      </c>
      <c r="C80">
        <f t="shared" si="9"/>
        <v>38.4</v>
      </c>
      <c r="D80">
        <f t="shared" si="10"/>
        <v>6</v>
      </c>
      <c r="E80">
        <f t="shared" si="11"/>
        <v>16</v>
      </c>
      <c r="F80">
        <f t="shared" si="12"/>
        <v>44.38</v>
      </c>
      <c r="G80">
        <f t="shared" si="13"/>
        <v>38.5</v>
      </c>
      <c r="H80" s="122" t="str">
        <f t="shared" si="14"/>
        <v>Long</v>
      </c>
      <c r="N80" s="111" t="s">
        <v>236</v>
      </c>
      <c r="O80" s="111">
        <v>0.64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496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237</v>
      </c>
      <c r="O81" s="111">
        <v>2.34</v>
      </c>
      <c r="P81" s="111">
        <v>2.2000000000000002</v>
      </c>
      <c r="Q81" s="111">
        <v>13</v>
      </c>
      <c r="R81" s="111">
        <v>20</v>
      </c>
      <c r="S81" s="111">
        <v>2.3199999999999998</v>
      </c>
      <c r="T81" s="111">
        <v>2.4700000000000002</v>
      </c>
      <c r="U81" s="111" t="s">
        <v>497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238</v>
      </c>
      <c r="O82" s="111">
        <v>0.25</v>
      </c>
      <c r="P82" s="111" t="s">
        <v>71</v>
      </c>
      <c r="Q82" s="111" t="s">
        <v>71</v>
      </c>
      <c r="R82" s="111" t="s">
        <v>71</v>
      </c>
      <c r="S82" s="111" t="s">
        <v>71</v>
      </c>
      <c r="T82" s="111" t="s">
        <v>71</v>
      </c>
      <c r="U82" s="111" t="s">
        <v>498</v>
      </c>
      <c r="V82" s="111" t="s">
        <v>412</v>
      </c>
    </row>
    <row r="83" spans="1:22" x14ac:dyDescent="0.2">
      <c r="A83" s="111" t="s">
        <v>248</v>
      </c>
      <c r="B83">
        <f t="shared" si="8"/>
        <v>2.02</v>
      </c>
      <c r="C83">
        <f t="shared" si="9"/>
        <v>1.802</v>
      </c>
      <c r="D83">
        <f t="shared" si="10"/>
        <v>13</v>
      </c>
      <c r="E83">
        <f t="shared" si="11"/>
        <v>35</v>
      </c>
      <c r="F83">
        <f t="shared" si="12"/>
        <v>1.754</v>
      </c>
      <c r="G83">
        <f t="shared" si="13"/>
        <v>1.96</v>
      </c>
      <c r="H83" s="122" t="str">
        <f t="shared" si="14"/>
        <v>Long</v>
      </c>
      <c r="N83" s="111" t="s">
        <v>773</v>
      </c>
      <c r="O83" s="111">
        <v>7949.2798000000003</v>
      </c>
      <c r="P83" s="111">
        <v>8421.5596000000005</v>
      </c>
      <c r="Q83" s="111" t="s">
        <v>71</v>
      </c>
      <c r="R83" s="111">
        <v>11</v>
      </c>
      <c r="S83" s="111" t="s">
        <v>71</v>
      </c>
      <c r="T83" s="111">
        <v>7775.9701999999997</v>
      </c>
      <c r="U83" s="111" t="s">
        <v>757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239</v>
      </c>
      <c r="O84" s="111">
        <v>0.3</v>
      </c>
      <c r="P84" s="111">
        <v>0.315</v>
      </c>
      <c r="Q84" s="111">
        <v>6</v>
      </c>
      <c r="R84" s="111">
        <v>1</v>
      </c>
      <c r="S84" s="111">
        <v>0.30099999999999999</v>
      </c>
      <c r="T84" s="111">
        <v>0.29399999999999998</v>
      </c>
      <c r="U84" s="111" t="s">
        <v>499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240</v>
      </c>
      <c r="O85" s="111">
        <v>1.5</v>
      </c>
      <c r="P85" s="111">
        <v>0</v>
      </c>
      <c r="Q85" s="111">
        <v>13</v>
      </c>
      <c r="R85" s="111">
        <v>25</v>
      </c>
      <c r="S85" s="111">
        <v>1.28</v>
      </c>
      <c r="T85" s="111">
        <v>0</v>
      </c>
      <c r="U85" s="111" t="s">
        <v>500</v>
      </c>
      <c r="V85" s="111" t="s">
        <v>412</v>
      </c>
    </row>
    <row r="86" spans="1:22" x14ac:dyDescent="0.2">
      <c r="A86" s="111" t="s">
        <v>99</v>
      </c>
      <c r="B86">
        <f t="shared" si="8"/>
        <v>5.0999999999999996</v>
      </c>
      <c r="C86">
        <f t="shared" si="9"/>
        <v>4.9400000000000004</v>
      </c>
      <c r="D86" t="str">
        <f t="shared" si="10"/>
        <v>N/A</v>
      </c>
      <c r="E86" t="str">
        <f t="shared" si="11"/>
        <v>N/A</v>
      </c>
      <c r="F86" t="str">
        <f t="shared" si="12"/>
        <v>N/A</v>
      </c>
      <c r="G86" t="str">
        <f t="shared" si="13"/>
        <v>N/A</v>
      </c>
      <c r="H86" s="122" t="str">
        <f t="shared" si="14"/>
        <v>Long</v>
      </c>
      <c r="N86" s="111" t="s">
        <v>774</v>
      </c>
      <c r="O86" s="111">
        <v>38.729999999999997</v>
      </c>
      <c r="P86" s="111">
        <v>19.350000000000001</v>
      </c>
      <c r="Q86" s="111">
        <v>7</v>
      </c>
      <c r="R86" s="111">
        <v>10</v>
      </c>
      <c r="S86" s="111">
        <v>23.51</v>
      </c>
      <c r="T86" s="111">
        <v>18.8</v>
      </c>
      <c r="U86" s="111" t="s">
        <v>714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241</v>
      </c>
      <c r="O87" s="111">
        <v>22.36</v>
      </c>
      <c r="P87" s="111">
        <v>1.28</v>
      </c>
      <c r="Q87" s="111">
        <v>0</v>
      </c>
      <c r="R87" s="111">
        <v>4</v>
      </c>
      <c r="S87" s="111">
        <v>22.36</v>
      </c>
      <c r="T87" s="111">
        <v>1.29</v>
      </c>
      <c r="U87" s="111" t="s">
        <v>501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242</v>
      </c>
      <c r="O88" s="111">
        <v>6.82</v>
      </c>
      <c r="P88" s="111">
        <v>0</v>
      </c>
      <c r="Q88" s="111">
        <v>26</v>
      </c>
      <c r="R88" s="111">
        <v>44</v>
      </c>
      <c r="S88" s="111">
        <v>6.97</v>
      </c>
      <c r="T88" s="111">
        <v>0</v>
      </c>
      <c r="U88" s="111" t="s">
        <v>502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243</v>
      </c>
      <c r="O89" s="111">
        <v>1.885</v>
      </c>
      <c r="P89" s="111">
        <v>1.87</v>
      </c>
      <c r="Q89" s="111">
        <v>13</v>
      </c>
      <c r="R89" s="111">
        <v>18</v>
      </c>
      <c r="S89" s="111">
        <v>1.75</v>
      </c>
      <c r="T89" s="111">
        <v>1.8</v>
      </c>
      <c r="U89" s="111" t="s">
        <v>503</v>
      </c>
      <c r="V89" s="111" t="s">
        <v>412</v>
      </c>
    </row>
    <row r="90" spans="1:22" x14ac:dyDescent="0.2">
      <c r="A90" s="111" t="s">
        <v>253</v>
      </c>
      <c r="B90">
        <f t="shared" si="8"/>
        <v>2.19</v>
      </c>
      <c r="C90">
        <f t="shared" si="9"/>
        <v>1.9</v>
      </c>
      <c r="D90">
        <f t="shared" si="10"/>
        <v>8</v>
      </c>
      <c r="E90">
        <f t="shared" si="11"/>
        <v>17</v>
      </c>
      <c r="F90">
        <f t="shared" si="12"/>
        <v>2.09</v>
      </c>
      <c r="G90">
        <f t="shared" si="13"/>
        <v>2.08</v>
      </c>
      <c r="H90" s="122" t="str">
        <f t="shared" si="14"/>
        <v>Long</v>
      </c>
      <c r="N90" s="111" t="s">
        <v>95</v>
      </c>
      <c r="O90" s="111">
        <v>7.4999999999999997E-2</v>
      </c>
      <c r="P90" s="111">
        <v>0</v>
      </c>
      <c r="Q90" s="111" t="s">
        <v>71</v>
      </c>
      <c r="R90" s="111" t="s">
        <v>71</v>
      </c>
      <c r="S90" s="111" t="s">
        <v>71</v>
      </c>
      <c r="T90" s="111" t="s">
        <v>71</v>
      </c>
      <c r="U90" s="111" t="s">
        <v>504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244</v>
      </c>
      <c r="O91" s="111">
        <v>5.27</v>
      </c>
      <c r="P91" s="111">
        <v>0</v>
      </c>
      <c r="Q91" s="111">
        <v>26</v>
      </c>
      <c r="R91" s="111">
        <v>44</v>
      </c>
      <c r="S91" s="111">
        <v>5.46</v>
      </c>
      <c r="T91" s="111">
        <v>0</v>
      </c>
      <c r="U91" s="111" t="s">
        <v>505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245</v>
      </c>
      <c r="O92" s="111">
        <v>0.15</v>
      </c>
      <c r="P92" s="111" t="s">
        <v>71</v>
      </c>
      <c r="Q92" s="111" t="s">
        <v>71</v>
      </c>
      <c r="R92" s="111" t="s">
        <v>71</v>
      </c>
      <c r="S92" s="111" t="s">
        <v>71</v>
      </c>
      <c r="T92" s="111" t="s">
        <v>71</v>
      </c>
      <c r="U92" s="111" t="s">
        <v>506</v>
      </c>
      <c r="V92" s="111" t="s">
        <v>412</v>
      </c>
    </row>
    <row r="93" spans="1:22" x14ac:dyDescent="0.2">
      <c r="A93" s="111" t="s">
        <v>100</v>
      </c>
      <c r="B93">
        <f t="shared" si="8"/>
        <v>13.8</v>
      </c>
      <c r="C93">
        <f t="shared" si="9"/>
        <v>13.15</v>
      </c>
      <c r="D93">
        <f t="shared" si="10"/>
        <v>7</v>
      </c>
      <c r="E93" t="str">
        <f t="shared" si="11"/>
        <v>N/A</v>
      </c>
      <c r="F93">
        <f t="shared" si="12"/>
        <v>14.55</v>
      </c>
      <c r="G93" t="str">
        <f t="shared" si="13"/>
        <v>N/A</v>
      </c>
      <c r="H93" s="122" t="str">
        <f t="shared" si="14"/>
        <v>Long</v>
      </c>
      <c r="N93" s="111" t="s">
        <v>246</v>
      </c>
      <c r="O93" s="111">
        <v>0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507</v>
      </c>
      <c r="V93" s="111" t="s">
        <v>412</v>
      </c>
    </row>
    <row r="94" spans="1:22" x14ac:dyDescent="0.2">
      <c r="A94" s="111" t="s">
        <v>101</v>
      </c>
      <c r="B94">
        <f t="shared" si="8"/>
        <v>1.31</v>
      </c>
      <c r="C94">
        <f t="shared" si="9"/>
        <v>1.44</v>
      </c>
      <c r="D94">
        <f t="shared" si="10"/>
        <v>13</v>
      </c>
      <c r="E94">
        <f t="shared" si="11"/>
        <v>3</v>
      </c>
      <c r="F94">
        <f t="shared" si="12"/>
        <v>1.3640000000000001</v>
      </c>
      <c r="G94">
        <f t="shared" si="13"/>
        <v>1.29</v>
      </c>
      <c r="H94" s="122" t="str">
        <f t="shared" si="14"/>
        <v>Short</v>
      </c>
      <c r="N94" s="111" t="s">
        <v>96</v>
      </c>
      <c r="O94" s="111">
        <v>45.48</v>
      </c>
      <c r="P94" s="111">
        <v>38.4</v>
      </c>
      <c r="Q94" s="111">
        <v>6</v>
      </c>
      <c r="R94" s="111">
        <v>16</v>
      </c>
      <c r="S94" s="111">
        <v>44.38</v>
      </c>
      <c r="T94" s="111">
        <v>38.5</v>
      </c>
      <c r="U94" s="111" t="s">
        <v>508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247</v>
      </c>
      <c r="O95" s="111">
        <v>20.3</v>
      </c>
      <c r="P95" s="111">
        <v>20</v>
      </c>
      <c r="Q95" s="111" t="s">
        <v>71</v>
      </c>
      <c r="R95" s="111" t="s">
        <v>71</v>
      </c>
      <c r="S95" s="111" t="s">
        <v>71</v>
      </c>
      <c r="T95" s="111" t="s">
        <v>71</v>
      </c>
      <c r="U95" s="111" t="s">
        <v>509</v>
      </c>
      <c r="V95" s="111" t="s">
        <v>412</v>
      </c>
    </row>
    <row r="96" spans="1:22" x14ac:dyDescent="0.2">
      <c r="A96" s="111" t="s">
        <v>102</v>
      </c>
      <c r="B96">
        <f t="shared" si="8"/>
        <v>7.6</v>
      </c>
      <c r="C96">
        <f t="shared" si="9"/>
        <v>6.8</v>
      </c>
      <c r="D96">
        <f t="shared" si="10"/>
        <v>10</v>
      </c>
      <c r="E96" t="str">
        <f t="shared" si="11"/>
        <v>N/A</v>
      </c>
      <c r="F96">
        <f t="shared" si="12"/>
        <v>7.5350000000000001</v>
      </c>
      <c r="G96" t="str">
        <f t="shared" si="13"/>
        <v>N/A</v>
      </c>
      <c r="H96" s="122" t="str">
        <f t="shared" si="14"/>
        <v>Long</v>
      </c>
      <c r="N96" s="111" t="s">
        <v>97</v>
      </c>
      <c r="O96" s="111">
        <v>0.62</v>
      </c>
      <c r="P96" s="111">
        <v>0</v>
      </c>
      <c r="Q96" s="111">
        <v>38</v>
      </c>
      <c r="R96" s="111" t="s">
        <v>71</v>
      </c>
      <c r="S96" s="111">
        <v>0.58599999999999997</v>
      </c>
      <c r="T96" s="111" t="s">
        <v>71</v>
      </c>
      <c r="U96" s="111" t="s">
        <v>510</v>
      </c>
      <c r="V96" s="111" t="s">
        <v>412</v>
      </c>
    </row>
    <row r="97" spans="1:22" x14ac:dyDescent="0.2">
      <c r="A97" s="111" t="s">
        <v>103</v>
      </c>
      <c r="B97">
        <f t="shared" si="8"/>
        <v>2.11</v>
      </c>
      <c r="C97">
        <f t="shared" si="9"/>
        <v>2.25</v>
      </c>
      <c r="D97">
        <f t="shared" si="10"/>
        <v>13</v>
      </c>
      <c r="E97">
        <f t="shared" si="11"/>
        <v>0</v>
      </c>
      <c r="F97">
        <f t="shared" si="12"/>
        <v>2.12</v>
      </c>
      <c r="G97">
        <f t="shared" si="13"/>
        <v>2.11</v>
      </c>
      <c r="H97" s="122" t="str">
        <f t="shared" si="14"/>
        <v>Short</v>
      </c>
      <c r="N97" s="111" t="s">
        <v>248</v>
      </c>
      <c r="O97" s="111">
        <v>2.02</v>
      </c>
      <c r="P97" s="111">
        <v>1.802</v>
      </c>
      <c r="Q97" s="111">
        <v>13</v>
      </c>
      <c r="R97" s="111">
        <v>35</v>
      </c>
      <c r="S97" s="111">
        <v>1.754</v>
      </c>
      <c r="T97" s="111">
        <v>1.96</v>
      </c>
      <c r="U97" s="111" t="s">
        <v>511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249</v>
      </c>
      <c r="O98" s="111">
        <v>0</v>
      </c>
      <c r="P98" s="111" t="s">
        <v>71</v>
      </c>
      <c r="Q98" s="111" t="s">
        <v>71</v>
      </c>
      <c r="R98" s="111" t="s">
        <v>71</v>
      </c>
      <c r="S98" s="111" t="s">
        <v>71</v>
      </c>
      <c r="T98" s="111" t="s">
        <v>71</v>
      </c>
      <c r="U98" s="111" t="s">
        <v>512</v>
      </c>
      <c r="V98" s="111" t="s">
        <v>412</v>
      </c>
    </row>
    <row r="99" spans="1:22" x14ac:dyDescent="0.2">
      <c r="A99" s="111" t="s">
        <v>105</v>
      </c>
      <c r="B99">
        <f t="shared" si="8"/>
        <v>1.61</v>
      </c>
      <c r="C99">
        <f t="shared" si="9"/>
        <v>1.6850000000000001</v>
      </c>
      <c r="D99" t="str">
        <f t="shared" si="10"/>
        <v>N/A</v>
      </c>
      <c r="E99" t="str">
        <f t="shared" si="11"/>
        <v>N/A</v>
      </c>
      <c r="F99" t="str">
        <f t="shared" si="12"/>
        <v>N/A</v>
      </c>
      <c r="G99" t="str">
        <f t="shared" si="13"/>
        <v>N/A</v>
      </c>
      <c r="H99" s="122" t="str">
        <f t="shared" si="14"/>
        <v>Short</v>
      </c>
      <c r="N99" s="111" t="s">
        <v>98</v>
      </c>
      <c r="O99" s="111">
        <v>0</v>
      </c>
      <c r="P99" s="111">
        <v>0</v>
      </c>
      <c r="Q99" s="111">
        <v>32</v>
      </c>
      <c r="R99" s="111" t="s">
        <v>71</v>
      </c>
      <c r="S99" s="111">
        <v>0.81</v>
      </c>
      <c r="T99" s="111" t="s">
        <v>71</v>
      </c>
      <c r="U99" s="111" t="s">
        <v>513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99</v>
      </c>
      <c r="O100" s="111">
        <v>5.0999999999999996</v>
      </c>
      <c r="P100" s="111">
        <v>4.9400000000000004</v>
      </c>
      <c r="Q100" s="111" t="s">
        <v>71</v>
      </c>
      <c r="R100" s="111" t="s">
        <v>71</v>
      </c>
      <c r="S100" s="111" t="s">
        <v>71</v>
      </c>
      <c r="T100" s="111" t="s">
        <v>71</v>
      </c>
      <c r="U100" s="111" t="s">
        <v>514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250</v>
      </c>
      <c r="O101" s="111">
        <v>2.6</v>
      </c>
      <c r="P101" s="111" t="s">
        <v>71</v>
      </c>
      <c r="Q101" s="111" t="s">
        <v>71</v>
      </c>
      <c r="R101" s="111" t="s">
        <v>71</v>
      </c>
      <c r="S101" s="111" t="s">
        <v>71</v>
      </c>
      <c r="T101" s="111" t="s">
        <v>71</v>
      </c>
      <c r="U101" s="111" t="s">
        <v>515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251</v>
      </c>
      <c r="O102" s="111">
        <v>0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516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252</v>
      </c>
      <c r="O103" s="111">
        <v>0.56000000000000005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517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253</v>
      </c>
      <c r="O104" s="111">
        <v>2.19</v>
      </c>
      <c r="P104" s="111">
        <v>1.9</v>
      </c>
      <c r="Q104" s="111">
        <v>8</v>
      </c>
      <c r="R104" s="111">
        <v>17</v>
      </c>
      <c r="S104" s="111">
        <v>2.09</v>
      </c>
      <c r="T104" s="111">
        <v>2.08</v>
      </c>
      <c r="U104" s="111" t="s">
        <v>518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254</v>
      </c>
      <c r="O105" s="111">
        <v>7.0000000000000007E-2</v>
      </c>
      <c r="P105" s="111" t="s">
        <v>71</v>
      </c>
      <c r="Q105" s="111" t="s">
        <v>71</v>
      </c>
      <c r="R105" s="111" t="s">
        <v>71</v>
      </c>
      <c r="S105" s="111" t="s">
        <v>71</v>
      </c>
      <c r="T105" s="111" t="s">
        <v>71</v>
      </c>
      <c r="U105" s="111" t="s">
        <v>519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255</v>
      </c>
      <c r="O106" s="111">
        <v>1.17</v>
      </c>
      <c r="P106" s="111">
        <v>0</v>
      </c>
      <c r="Q106" s="111">
        <v>26</v>
      </c>
      <c r="R106" s="111" t="s">
        <v>71</v>
      </c>
      <c r="S106" s="111">
        <v>1.18</v>
      </c>
      <c r="T106" s="111" t="s">
        <v>71</v>
      </c>
      <c r="U106" s="111" t="s">
        <v>520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100</v>
      </c>
      <c r="O107" s="111">
        <v>13.8</v>
      </c>
      <c r="P107" s="111">
        <v>13.15</v>
      </c>
      <c r="Q107" s="111">
        <v>7</v>
      </c>
      <c r="R107" s="111" t="s">
        <v>71</v>
      </c>
      <c r="S107" s="111">
        <v>14.55</v>
      </c>
      <c r="T107" s="111" t="s">
        <v>71</v>
      </c>
      <c r="U107" s="111" t="s">
        <v>521</v>
      </c>
      <c r="V107" s="111" t="s">
        <v>412</v>
      </c>
    </row>
    <row r="108" spans="1:22" x14ac:dyDescent="0.2">
      <c r="A108" s="111" t="s">
        <v>265</v>
      </c>
      <c r="B108">
        <f t="shared" si="8"/>
        <v>1.1379999999999999</v>
      </c>
      <c r="C108">
        <f t="shared" si="9"/>
        <v>1.03</v>
      </c>
      <c r="D108">
        <f t="shared" si="10"/>
        <v>12</v>
      </c>
      <c r="E108" t="str">
        <f t="shared" si="11"/>
        <v>N/A</v>
      </c>
      <c r="F108">
        <f t="shared" si="12"/>
        <v>1.036</v>
      </c>
      <c r="G108" t="str">
        <f t="shared" si="13"/>
        <v>N/A</v>
      </c>
      <c r="H108" s="122" t="str">
        <f t="shared" si="15"/>
        <v>Long</v>
      </c>
      <c r="N108" s="111" t="s">
        <v>101</v>
      </c>
      <c r="O108" s="111">
        <v>1.31</v>
      </c>
      <c r="P108" s="111">
        <v>1.44</v>
      </c>
      <c r="Q108" s="111">
        <v>13</v>
      </c>
      <c r="R108" s="111">
        <v>3</v>
      </c>
      <c r="S108" s="111">
        <v>1.3640000000000001</v>
      </c>
      <c r="T108" s="111">
        <v>1.29</v>
      </c>
      <c r="U108" s="111" t="s">
        <v>435</v>
      </c>
      <c r="V108" s="111" t="s">
        <v>412</v>
      </c>
    </row>
    <row r="109" spans="1:22" x14ac:dyDescent="0.2">
      <c r="A109" s="111" t="s">
        <v>106</v>
      </c>
      <c r="B109">
        <f t="shared" si="8"/>
        <v>9.56</v>
      </c>
      <c r="C109">
        <f t="shared" si="9"/>
        <v>9.2940000000000005</v>
      </c>
      <c r="D109">
        <f t="shared" si="10"/>
        <v>10</v>
      </c>
      <c r="E109">
        <f t="shared" si="11"/>
        <v>21</v>
      </c>
      <c r="F109">
        <f t="shared" si="12"/>
        <v>9.2739999999999991</v>
      </c>
      <c r="G109">
        <f t="shared" si="13"/>
        <v>9.4499999999999993</v>
      </c>
      <c r="H109" s="122" t="str">
        <f t="shared" si="15"/>
        <v>Long</v>
      </c>
      <c r="N109" s="111" t="s">
        <v>256</v>
      </c>
      <c r="O109" s="111">
        <v>0</v>
      </c>
      <c r="P109" s="111">
        <v>7.9000000000000001E-2</v>
      </c>
      <c r="Q109" s="111">
        <v>24</v>
      </c>
      <c r="R109" s="111">
        <v>1</v>
      </c>
      <c r="S109" s="111">
        <v>7.9000000000000001E-2</v>
      </c>
      <c r="T109" s="111">
        <v>0</v>
      </c>
      <c r="U109" s="111" t="s">
        <v>522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102</v>
      </c>
      <c r="O110" s="111">
        <v>7.6</v>
      </c>
      <c r="P110" s="111">
        <v>6.8</v>
      </c>
      <c r="Q110" s="111">
        <v>10</v>
      </c>
      <c r="R110" s="111" t="s">
        <v>71</v>
      </c>
      <c r="S110" s="111">
        <v>7.5350000000000001</v>
      </c>
      <c r="T110" s="111" t="s">
        <v>71</v>
      </c>
      <c r="U110" s="111" t="s">
        <v>388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103</v>
      </c>
      <c r="O111" s="111">
        <v>2.11</v>
      </c>
      <c r="P111" s="111">
        <v>2.25</v>
      </c>
      <c r="Q111" s="111">
        <v>13</v>
      </c>
      <c r="R111" s="111">
        <v>0</v>
      </c>
      <c r="S111" s="111">
        <v>2.12</v>
      </c>
      <c r="T111" s="111">
        <v>2.11</v>
      </c>
      <c r="U111" s="111" t="s">
        <v>523</v>
      </c>
      <c r="V111" s="111" t="s">
        <v>412</v>
      </c>
    </row>
    <row r="112" spans="1:22" x14ac:dyDescent="0.2">
      <c r="A112" s="111" t="s">
        <v>108</v>
      </c>
      <c r="B112">
        <f t="shared" si="8"/>
        <v>2.57</v>
      </c>
      <c r="C112">
        <f t="shared" si="9"/>
        <v>2.4590000000000001</v>
      </c>
      <c r="D112">
        <f t="shared" si="10"/>
        <v>7</v>
      </c>
      <c r="E112">
        <f t="shared" si="11"/>
        <v>21</v>
      </c>
      <c r="F112">
        <f t="shared" si="12"/>
        <v>2.448</v>
      </c>
      <c r="G112">
        <f t="shared" si="13"/>
        <v>2.4670000000000001</v>
      </c>
      <c r="H112" s="122" t="str">
        <f t="shared" si="15"/>
        <v>Long</v>
      </c>
      <c r="N112" s="111" t="s">
        <v>104</v>
      </c>
      <c r="O112" s="111">
        <v>2.16</v>
      </c>
      <c r="P112" s="111">
        <v>0</v>
      </c>
      <c r="Q112" s="111">
        <v>29</v>
      </c>
      <c r="R112" s="111" t="s">
        <v>71</v>
      </c>
      <c r="S112" s="111">
        <v>3.3</v>
      </c>
      <c r="T112" s="111" t="s">
        <v>71</v>
      </c>
      <c r="U112" s="111" t="s">
        <v>524</v>
      </c>
      <c r="V112" s="111" t="s">
        <v>412</v>
      </c>
    </row>
    <row r="113" spans="1:22" x14ac:dyDescent="0.2">
      <c r="A113" s="111" t="s">
        <v>267</v>
      </c>
      <c r="B113">
        <f t="shared" si="8"/>
        <v>4.7</v>
      </c>
      <c r="C113">
        <f t="shared" si="9"/>
        <v>4.32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Long</v>
      </c>
      <c r="N113" s="111" t="s">
        <v>105</v>
      </c>
      <c r="O113" s="111">
        <v>1.61</v>
      </c>
      <c r="P113" s="111">
        <v>1.6850000000000001</v>
      </c>
      <c r="Q113" s="111" t="s">
        <v>71</v>
      </c>
      <c r="R113" s="111" t="s">
        <v>71</v>
      </c>
      <c r="S113" s="111" t="s">
        <v>71</v>
      </c>
      <c r="T113" s="111" t="s">
        <v>71</v>
      </c>
      <c r="U113" s="111" t="s">
        <v>525</v>
      </c>
      <c r="V113" s="111" t="s">
        <v>412</v>
      </c>
    </row>
    <row r="114" spans="1:22" x14ac:dyDescent="0.2">
      <c r="A114" s="111" t="s">
        <v>109</v>
      </c>
      <c r="B114">
        <f t="shared" si="8"/>
        <v>5.33</v>
      </c>
      <c r="C114">
        <f t="shared" si="9"/>
        <v>5.15</v>
      </c>
      <c r="D114">
        <f t="shared" si="10"/>
        <v>13</v>
      </c>
      <c r="E114">
        <f t="shared" si="11"/>
        <v>17</v>
      </c>
      <c r="F114">
        <f t="shared" si="12"/>
        <v>5.0599999999999996</v>
      </c>
      <c r="G114">
        <f t="shared" si="13"/>
        <v>5.0599999999999996</v>
      </c>
      <c r="H114" s="122" t="str">
        <f t="shared" si="15"/>
        <v>Long</v>
      </c>
      <c r="N114" s="111" t="s">
        <v>257</v>
      </c>
      <c r="O114" s="111">
        <v>0.11700000000000001</v>
      </c>
      <c r="P114" s="111" t="s">
        <v>71</v>
      </c>
      <c r="Q114" s="111" t="s">
        <v>71</v>
      </c>
      <c r="R114" s="111" t="s">
        <v>71</v>
      </c>
      <c r="S114" s="111" t="s">
        <v>71</v>
      </c>
      <c r="T114" s="111" t="s">
        <v>71</v>
      </c>
      <c r="U114" s="111" t="s">
        <v>526</v>
      </c>
      <c r="V114" s="111" t="s">
        <v>412</v>
      </c>
    </row>
    <row r="115" spans="1:22" x14ac:dyDescent="0.2">
      <c r="A115" s="111" t="s">
        <v>110</v>
      </c>
      <c r="B115">
        <f t="shared" si="8"/>
        <v>3.28</v>
      </c>
      <c r="C115">
        <f t="shared" si="9"/>
        <v>3.49</v>
      </c>
      <c r="D115" t="str">
        <f t="shared" si="10"/>
        <v>N/A</v>
      </c>
      <c r="E115">
        <f t="shared" si="11"/>
        <v>18</v>
      </c>
      <c r="F115" t="str">
        <f t="shared" si="12"/>
        <v>N/A</v>
      </c>
      <c r="G115">
        <f t="shared" si="13"/>
        <v>3.35</v>
      </c>
      <c r="H115" s="122" t="str">
        <f t="shared" si="15"/>
        <v>Short</v>
      </c>
      <c r="N115" s="111" t="s">
        <v>258</v>
      </c>
      <c r="O115" s="111">
        <v>0</v>
      </c>
      <c r="P115" s="111" t="s">
        <v>71</v>
      </c>
      <c r="Q115" s="111" t="s">
        <v>71</v>
      </c>
      <c r="R115" s="111" t="s">
        <v>71</v>
      </c>
      <c r="S115" s="111" t="s">
        <v>71</v>
      </c>
      <c r="T115" s="111" t="s">
        <v>71</v>
      </c>
      <c r="U115" s="111" t="s">
        <v>527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259</v>
      </c>
      <c r="O116" s="111">
        <v>0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528</v>
      </c>
      <c r="V116" s="111" t="s">
        <v>412</v>
      </c>
    </row>
    <row r="117" spans="1:22" x14ac:dyDescent="0.2">
      <c r="A117" s="111" t="s">
        <v>112</v>
      </c>
      <c r="B117">
        <f t="shared" si="8"/>
        <v>5.73</v>
      </c>
      <c r="C117">
        <f t="shared" si="9"/>
        <v>5.96</v>
      </c>
      <c r="D117" t="str">
        <f t="shared" si="10"/>
        <v>N/A</v>
      </c>
      <c r="E117" t="str">
        <f t="shared" si="11"/>
        <v>N/A</v>
      </c>
      <c r="F117" t="str">
        <f t="shared" si="12"/>
        <v>N/A</v>
      </c>
      <c r="G117" t="str">
        <f t="shared" si="13"/>
        <v>N/A</v>
      </c>
      <c r="H117" s="122" t="str">
        <f t="shared" si="15"/>
        <v>Short</v>
      </c>
      <c r="N117" s="111" t="s">
        <v>260</v>
      </c>
      <c r="O117" s="111">
        <v>1.38</v>
      </c>
      <c r="P117" s="111">
        <v>1.47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529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261</v>
      </c>
      <c r="O118" s="111">
        <v>0.05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530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262</v>
      </c>
      <c r="O119" s="111">
        <v>8</v>
      </c>
      <c r="P119" s="111" t="s">
        <v>71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195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263</v>
      </c>
      <c r="O120" s="111">
        <v>0.13200000000000001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531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264</v>
      </c>
      <c r="O121" s="111">
        <v>12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401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265</v>
      </c>
      <c r="O122" s="111">
        <v>1.1379999999999999</v>
      </c>
      <c r="P122" s="111">
        <v>1.03</v>
      </c>
      <c r="Q122" s="111">
        <v>12</v>
      </c>
      <c r="R122" s="111" t="s">
        <v>71</v>
      </c>
      <c r="S122" s="111">
        <v>1.036</v>
      </c>
      <c r="T122" s="111" t="s">
        <v>71</v>
      </c>
      <c r="U122" s="111" t="s">
        <v>532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106</v>
      </c>
      <c r="O123" s="111">
        <v>9.56</v>
      </c>
      <c r="P123" s="111">
        <v>9.2940000000000005</v>
      </c>
      <c r="Q123" s="111">
        <v>10</v>
      </c>
      <c r="R123" s="111">
        <v>21</v>
      </c>
      <c r="S123" s="111">
        <v>9.2739999999999991</v>
      </c>
      <c r="T123" s="111">
        <v>9.4499999999999993</v>
      </c>
      <c r="U123" s="111" t="s">
        <v>389</v>
      </c>
      <c r="V123" s="111" t="s">
        <v>412</v>
      </c>
    </row>
    <row r="124" spans="1:22" x14ac:dyDescent="0.2">
      <c r="A124" s="111" t="s">
        <v>116</v>
      </c>
      <c r="B124">
        <f t="shared" si="8"/>
        <v>7.6</v>
      </c>
      <c r="C124">
        <f t="shared" si="9"/>
        <v>7.4</v>
      </c>
      <c r="D124">
        <f t="shared" si="10"/>
        <v>14</v>
      </c>
      <c r="E124">
        <f t="shared" si="11"/>
        <v>32</v>
      </c>
      <c r="F124">
        <f t="shared" si="12"/>
        <v>7.6</v>
      </c>
      <c r="G124">
        <f t="shared" si="13"/>
        <v>7.45</v>
      </c>
      <c r="H124" s="122" t="str">
        <f t="shared" si="15"/>
        <v>Long</v>
      </c>
      <c r="N124" s="111" t="s">
        <v>107</v>
      </c>
      <c r="O124" s="111">
        <v>0</v>
      </c>
      <c r="P124" s="111">
        <v>0.20899999999999999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533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266</v>
      </c>
      <c r="O125" s="111">
        <v>5.0000000000000001E-3</v>
      </c>
      <c r="P125" s="111">
        <v>6.0000000000000001E-3</v>
      </c>
      <c r="Q125" s="111" t="s">
        <v>71</v>
      </c>
      <c r="R125" s="111">
        <v>11</v>
      </c>
      <c r="S125" s="111" t="s">
        <v>71</v>
      </c>
      <c r="T125" s="111">
        <v>0</v>
      </c>
      <c r="U125" s="111" t="s">
        <v>534</v>
      </c>
      <c r="V125" s="111" t="s">
        <v>412</v>
      </c>
    </row>
    <row r="126" spans="1:22" x14ac:dyDescent="0.2">
      <c r="A126" s="111" t="s">
        <v>271</v>
      </c>
      <c r="B126">
        <f t="shared" si="8"/>
        <v>0.497</v>
      </c>
      <c r="C126">
        <f t="shared" si="9"/>
        <v>0.48199999999999998</v>
      </c>
      <c r="D126">
        <f t="shared" si="10"/>
        <v>10</v>
      </c>
      <c r="E126">
        <f t="shared" si="11"/>
        <v>17</v>
      </c>
      <c r="F126">
        <f t="shared" si="12"/>
        <v>0.48699999999999999</v>
      </c>
      <c r="G126">
        <f t="shared" si="13"/>
        <v>0.45600000000000002</v>
      </c>
      <c r="H126" s="124" t="str">
        <f t="shared" si="15"/>
        <v>Long</v>
      </c>
      <c r="N126" s="111" t="s">
        <v>108</v>
      </c>
      <c r="O126" s="111">
        <v>2.57</v>
      </c>
      <c r="P126" s="111">
        <v>2.4590000000000001</v>
      </c>
      <c r="Q126" s="111">
        <v>7</v>
      </c>
      <c r="R126" s="111">
        <v>21</v>
      </c>
      <c r="S126" s="111">
        <v>2.448</v>
      </c>
      <c r="T126" s="111">
        <v>2.4670000000000001</v>
      </c>
      <c r="U126" s="111" t="s">
        <v>386</v>
      </c>
      <c r="V126" s="111" t="s">
        <v>412</v>
      </c>
    </row>
    <row r="127" spans="1:22" x14ac:dyDescent="0.2">
      <c r="A127" s="111" t="s">
        <v>118</v>
      </c>
      <c r="B127">
        <f t="shared" si="8"/>
        <v>0.28199999999999997</v>
      </c>
      <c r="C127">
        <f t="shared" si="9"/>
        <v>0.27200000000000002</v>
      </c>
      <c r="D127">
        <f t="shared" si="10"/>
        <v>11</v>
      </c>
      <c r="E127">
        <f t="shared" si="11"/>
        <v>16</v>
      </c>
      <c r="F127">
        <f t="shared" si="12"/>
        <v>0.26</v>
      </c>
      <c r="G127">
        <f t="shared" si="13"/>
        <v>0.2</v>
      </c>
      <c r="H127" s="124" t="str">
        <f t="shared" si="15"/>
        <v>Long</v>
      </c>
      <c r="N127" s="111" t="s">
        <v>807</v>
      </c>
      <c r="O127" s="111">
        <v>1.5</v>
      </c>
      <c r="P127" s="111">
        <v>1.4750000000000001</v>
      </c>
      <c r="Q127" s="111">
        <v>7</v>
      </c>
      <c r="R127" s="111">
        <v>33</v>
      </c>
      <c r="S127" s="111">
        <v>1.7450000000000001</v>
      </c>
      <c r="T127" s="111">
        <v>1.64</v>
      </c>
      <c r="U127" s="111" t="s">
        <v>807</v>
      </c>
      <c r="V127" s="111" t="s">
        <v>412</v>
      </c>
    </row>
    <row r="128" spans="1:22" x14ac:dyDescent="0.2">
      <c r="A128" s="111" t="s">
        <v>119</v>
      </c>
      <c r="B128">
        <f t="shared" si="8"/>
        <v>3.97</v>
      </c>
      <c r="C128">
        <f t="shared" si="9"/>
        <v>3.85</v>
      </c>
      <c r="D128">
        <f t="shared" si="10"/>
        <v>13</v>
      </c>
      <c r="E128">
        <f t="shared" si="11"/>
        <v>16</v>
      </c>
      <c r="F128">
        <f t="shared" si="12"/>
        <v>3.875</v>
      </c>
      <c r="G128">
        <f t="shared" si="13"/>
        <v>3.69</v>
      </c>
      <c r="H128" s="124" t="str">
        <f t="shared" si="15"/>
        <v>Long</v>
      </c>
      <c r="N128" s="111" t="s">
        <v>267</v>
      </c>
      <c r="O128" s="111">
        <v>4.7</v>
      </c>
      <c r="P128" s="111">
        <v>4.32</v>
      </c>
      <c r="Q128" s="111" t="s">
        <v>71</v>
      </c>
      <c r="R128" s="111" t="s">
        <v>71</v>
      </c>
      <c r="S128" s="111" t="s">
        <v>71</v>
      </c>
      <c r="T128" s="111" t="s">
        <v>71</v>
      </c>
      <c r="U128" s="111" t="s">
        <v>535</v>
      </c>
      <c r="V128" s="111" t="s">
        <v>412</v>
      </c>
    </row>
    <row r="129" spans="1:22" x14ac:dyDescent="0.2">
      <c r="A129" s="111" t="s">
        <v>120</v>
      </c>
      <c r="B129">
        <f t="shared" si="8"/>
        <v>4282.2700000000004</v>
      </c>
      <c r="C129">
        <f t="shared" si="9"/>
        <v>3550.72</v>
      </c>
      <c r="D129">
        <f t="shared" si="10"/>
        <v>10</v>
      </c>
      <c r="E129">
        <f t="shared" si="11"/>
        <v>16</v>
      </c>
      <c r="F129">
        <f t="shared" si="12"/>
        <v>4096.2299999999996</v>
      </c>
      <c r="G129">
        <f t="shared" si="13"/>
        <v>3620.6599000000001</v>
      </c>
      <c r="H129" s="124" t="str">
        <f t="shared" si="15"/>
        <v>Long</v>
      </c>
      <c r="N129" s="111" t="s">
        <v>109</v>
      </c>
      <c r="O129" s="111">
        <v>5.33</v>
      </c>
      <c r="P129" s="111">
        <v>5.15</v>
      </c>
      <c r="Q129" s="111">
        <v>13</v>
      </c>
      <c r="R129" s="111">
        <v>17</v>
      </c>
      <c r="S129" s="111">
        <v>5.0599999999999996</v>
      </c>
      <c r="T129" s="111">
        <v>5.0599999999999996</v>
      </c>
      <c r="U129" s="111" t="s">
        <v>50</v>
      </c>
      <c r="V129" s="111" t="s">
        <v>412</v>
      </c>
    </row>
    <row r="130" spans="1:22" x14ac:dyDescent="0.2">
      <c r="A130" s="111" t="s">
        <v>272</v>
      </c>
      <c r="B130">
        <f t="shared" si="8"/>
        <v>1021.71</v>
      </c>
      <c r="C130">
        <f t="shared" si="9"/>
        <v>850.04</v>
      </c>
      <c r="D130">
        <f t="shared" si="10"/>
        <v>10</v>
      </c>
      <c r="E130">
        <f t="shared" si="11"/>
        <v>16</v>
      </c>
      <c r="F130">
        <f t="shared" si="12"/>
        <v>977.56</v>
      </c>
      <c r="G130">
        <f t="shared" si="13"/>
        <v>866.13</v>
      </c>
      <c r="H130" s="124" t="str">
        <f t="shared" si="15"/>
        <v>Long</v>
      </c>
      <c r="N130" s="111" t="s">
        <v>110</v>
      </c>
      <c r="O130" s="111">
        <v>3.28</v>
      </c>
      <c r="P130" s="111">
        <v>3.49</v>
      </c>
      <c r="Q130" s="111" t="s">
        <v>71</v>
      </c>
      <c r="R130" s="111">
        <v>18</v>
      </c>
      <c r="S130" s="111" t="s">
        <v>71</v>
      </c>
      <c r="T130" s="111">
        <v>3.35</v>
      </c>
      <c r="U130" s="111" t="s">
        <v>536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111</v>
      </c>
      <c r="O131" s="111">
        <v>7.0000000000000001E-3</v>
      </c>
      <c r="P131" s="111">
        <v>0</v>
      </c>
      <c r="Q131" s="111">
        <v>10</v>
      </c>
      <c r="R131" s="111">
        <v>14</v>
      </c>
      <c r="S131" s="111">
        <v>0.01</v>
      </c>
      <c r="T131" s="111">
        <v>0</v>
      </c>
      <c r="U131" s="111" t="s">
        <v>537</v>
      </c>
      <c r="V131" s="111" t="s">
        <v>412</v>
      </c>
    </row>
    <row r="132" spans="1:22" x14ac:dyDescent="0.2">
      <c r="A132" s="111" t="s">
        <v>273</v>
      </c>
      <c r="B132">
        <f t="shared" si="8"/>
        <v>1513.39</v>
      </c>
      <c r="C132" t="str">
        <f t="shared" si="9"/>
        <v>N/A</v>
      </c>
      <c r="D132" t="str">
        <f t="shared" si="10"/>
        <v>N/A</v>
      </c>
      <c r="E132" t="str">
        <f t="shared" si="11"/>
        <v>N/A</v>
      </c>
      <c r="F132" t="str">
        <f t="shared" si="12"/>
        <v>N/A</v>
      </c>
      <c r="G132" t="str">
        <f t="shared" si="13"/>
        <v>N/A</v>
      </c>
      <c r="H132" s="124" t="str">
        <f t="shared" si="15"/>
        <v>Short</v>
      </c>
      <c r="N132" s="111" t="s">
        <v>112</v>
      </c>
      <c r="O132" s="111">
        <v>5.73</v>
      </c>
      <c r="P132" s="111">
        <v>5.96</v>
      </c>
      <c r="Q132" s="111" t="s">
        <v>71</v>
      </c>
      <c r="R132" s="111" t="s">
        <v>71</v>
      </c>
      <c r="S132" s="111" t="s">
        <v>71</v>
      </c>
      <c r="T132" s="111" t="s">
        <v>71</v>
      </c>
      <c r="U132" s="111" t="s">
        <v>538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113</v>
      </c>
      <c r="O133" s="111">
        <v>3.8</v>
      </c>
      <c r="P133" s="111">
        <v>0</v>
      </c>
      <c r="Q133" s="111" t="s">
        <v>71</v>
      </c>
      <c r="R133" s="111" t="s">
        <v>71</v>
      </c>
      <c r="S133" s="111" t="s">
        <v>71</v>
      </c>
      <c r="T133" s="111" t="s">
        <v>71</v>
      </c>
      <c r="U133" s="111" t="s">
        <v>59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114</v>
      </c>
      <c r="O134" s="111">
        <v>9.2899999999999991</v>
      </c>
      <c r="P134" s="111">
        <v>6.91</v>
      </c>
      <c r="Q134" s="111">
        <v>0</v>
      </c>
      <c r="R134" s="111">
        <v>3</v>
      </c>
      <c r="S134" s="111">
        <v>9.2899999999999991</v>
      </c>
      <c r="T134" s="111">
        <v>6.9</v>
      </c>
      <c r="U134" s="111" t="s">
        <v>539</v>
      </c>
      <c r="V134" s="111" t="s">
        <v>412</v>
      </c>
    </row>
    <row r="135" spans="1:22" x14ac:dyDescent="0.2">
      <c r="A135" s="111" t="s">
        <v>122</v>
      </c>
      <c r="B135">
        <f t="shared" si="16"/>
        <v>2571.0700999999999</v>
      </c>
      <c r="C135">
        <f t="shared" si="17"/>
        <v>2262.7600000000002</v>
      </c>
      <c r="D135">
        <f t="shared" si="18"/>
        <v>10</v>
      </c>
      <c r="E135">
        <f t="shared" si="19"/>
        <v>17</v>
      </c>
      <c r="F135">
        <f t="shared" si="20"/>
        <v>2515.2600000000002</v>
      </c>
      <c r="G135">
        <f t="shared" si="21"/>
        <v>2478.4499999999998</v>
      </c>
      <c r="H135" s="124" t="str">
        <f t="shared" si="15"/>
        <v>Long</v>
      </c>
      <c r="N135" s="111" t="s">
        <v>268</v>
      </c>
      <c r="O135" s="111">
        <v>0.16</v>
      </c>
      <c r="P135" s="111">
        <v>0</v>
      </c>
      <c r="Q135" s="111">
        <v>8</v>
      </c>
      <c r="R135" s="111">
        <v>14</v>
      </c>
      <c r="S135" s="111">
        <v>0.18</v>
      </c>
      <c r="T135" s="111">
        <v>0</v>
      </c>
      <c r="U135" s="111" t="s">
        <v>540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269</v>
      </c>
      <c r="O136" s="111">
        <v>0</v>
      </c>
      <c r="P136" s="111">
        <v>0.114</v>
      </c>
      <c r="Q136" s="111" t="s">
        <v>71</v>
      </c>
      <c r="R136" s="111" t="s">
        <v>71</v>
      </c>
      <c r="S136" s="111" t="s">
        <v>71</v>
      </c>
      <c r="T136" s="111" t="s">
        <v>71</v>
      </c>
      <c r="U136" s="111" t="s">
        <v>541</v>
      </c>
      <c r="V136" s="111" t="s">
        <v>412</v>
      </c>
    </row>
    <row r="137" spans="1:22" x14ac:dyDescent="0.2">
      <c r="A137" s="111" t="s">
        <v>276</v>
      </c>
      <c r="B137">
        <f t="shared" si="16"/>
        <v>950.69</v>
      </c>
      <c r="C137">
        <f t="shared" si="17"/>
        <v>0</v>
      </c>
      <c r="D137" t="str">
        <f t="shared" si="18"/>
        <v>N/A</v>
      </c>
      <c r="E137" t="str">
        <f t="shared" si="19"/>
        <v>N/A</v>
      </c>
      <c r="F137" t="str">
        <f t="shared" si="20"/>
        <v>N/A</v>
      </c>
      <c r="G137" t="str">
        <f t="shared" si="21"/>
        <v>N/A</v>
      </c>
      <c r="H137" s="111"/>
      <c r="N137" s="111" t="s">
        <v>775</v>
      </c>
      <c r="O137" s="111">
        <v>7.0099999999999996E-2</v>
      </c>
      <c r="P137" s="111">
        <v>7.0999999999999994E-2</v>
      </c>
      <c r="Q137" s="111">
        <v>29</v>
      </c>
      <c r="R137" s="111">
        <v>21</v>
      </c>
      <c r="S137" s="111">
        <v>7.2300000000000003E-2</v>
      </c>
      <c r="T137" s="111">
        <v>7.0800000000000002E-2</v>
      </c>
      <c r="U137" s="111" t="s">
        <v>749</v>
      </c>
      <c r="V137" s="111" t="s">
        <v>412</v>
      </c>
    </row>
    <row r="138" spans="1:22" x14ac:dyDescent="0.2">
      <c r="A138" s="111" t="s">
        <v>383</v>
      </c>
      <c r="B138">
        <f t="shared" si="16"/>
        <v>0</v>
      </c>
      <c r="C138">
        <f t="shared" si="17"/>
        <v>156.66999999999999</v>
      </c>
      <c r="D138">
        <f t="shared" si="18"/>
        <v>45</v>
      </c>
      <c r="E138">
        <f t="shared" si="19"/>
        <v>34</v>
      </c>
      <c r="F138">
        <f t="shared" si="20"/>
        <v>171.27</v>
      </c>
      <c r="G138">
        <f t="shared" si="21"/>
        <v>156.27000000000001</v>
      </c>
      <c r="H138" s="111"/>
      <c r="N138" s="111" t="s">
        <v>270</v>
      </c>
      <c r="O138" s="111">
        <v>0.35899999999999999</v>
      </c>
      <c r="P138" s="111" t="s">
        <v>71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542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115</v>
      </c>
      <c r="O139" s="111">
        <v>0</v>
      </c>
      <c r="P139" s="111" t="s">
        <v>71</v>
      </c>
      <c r="Q139" s="111" t="s">
        <v>71</v>
      </c>
      <c r="R139" s="111" t="s">
        <v>71</v>
      </c>
      <c r="S139" s="111" t="s">
        <v>71</v>
      </c>
      <c r="T139" s="111" t="s">
        <v>71</v>
      </c>
      <c r="U139" s="111" t="s">
        <v>543</v>
      </c>
      <c r="V139" s="111" t="s">
        <v>412</v>
      </c>
    </row>
    <row r="140" spans="1:22" x14ac:dyDescent="0.2">
      <c r="A140" s="111" t="s">
        <v>124</v>
      </c>
      <c r="B140">
        <f t="shared" si="16"/>
        <v>1726.13</v>
      </c>
      <c r="C140">
        <f t="shared" si="17"/>
        <v>1455.08</v>
      </c>
      <c r="D140">
        <f t="shared" si="18"/>
        <v>10</v>
      </c>
      <c r="E140">
        <f t="shared" si="19"/>
        <v>16</v>
      </c>
      <c r="F140">
        <f t="shared" si="20"/>
        <v>1656.48</v>
      </c>
      <c r="G140">
        <f t="shared" si="21"/>
        <v>1478.92</v>
      </c>
      <c r="H140" s="111"/>
      <c r="N140" s="111" t="s">
        <v>116</v>
      </c>
      <c r="O140" s="111">
        <v>7.6</v>
      </c>
      <c r="P140" s="111">
        <v>7.4</v>
      </c>
      <c r="Q140" s="111">
        <v>14</v>
      </c>
      <c r="R140" s="111">
        <v>32</v>
      </c>
      <c r="S140" s="111">
        <v>7.6</v>
      </c>
      <c r="T140" s="111">
        <v>7.45</v>
      </c>
      <c r="U140" s="111" t="s">
        <v>60</v>
      </c>
      <c r="V140" s="111" t="s">
        <v>412</v>
      </c>
    </row>
    <row r="141" spans="1:22" x14ac:dyDescent="0.2">
      <c r="A141" s="111" t="s">
        <v>125</v>
      </c>
      <c r="B141">
        <f t="shared" si="16"/>
        <v>1.42</v>
      </c>
      <c r="C141">
        <f t="shared" si="17"/>
        <v>1.365</v>
      </c>
      <c r="D141">
        <f t="shared" si="18"/>
        <v>6</v>
      </c>
      <c r="E141">
        <f t="shared" si="19"/>
        <v>18</v>
      </c>
      <c r="F141">
        <f t="shared" si="20"/>
        <v>1.36</v>
      </c>
      <c r="G141">
        <f t="shared" si="21"/>
        <v>1.38</v>
      </c>
      <c r="H141" s="111"/>
      <c r="N141" s="111" t="s">
        <v>117</v>
      </c>
      <c r="O141" s="111">
        <v>0.40200000000000002</v>
      </c>
      <c r="P141" s="111">
        <v>0</v>
      </c>
      <c r="Q141" s="111">
        <v>8</v>
      </c>
      <c r="R141" s="111">
        <v>15</v>
      </c>
      <c r="S141" s="111">
        <v>0.378</v>
      </c>
      <c r="T141" s="111">
        <v>0.29599999999999999</v>
      </c>
      <c r="U141" s="111" t="s">
        <v>544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271</v>
      </c>
      <c r="O142" s="111">
        <v>0.497</v>
      </c>
      <c r="P142" s="111">
        <v>0.48199999999999998</v>
      </c>
      <c r="Q142" s="111">
        <v>10</v>
      </c>
      <c r="R142" s="111">
        <v>17</v>
      </c>
      <c r="S142" s="111">
        <v>0.48699999999999999</v>
      </c>
      <c r="T142" s="111">
        <v>0.45600000000000002</v>
      </c>
      <c r="U142" s="111" t="s">
        <v>545</v>
      </c>
      <c r="V142" s="111" t="s">
        <v>412</v>
      </c>
    </row>
    <row r="143" spans="1:22" x14ac:dyDescent="0.2">
      <c r="A143" s="111" t="s">
        <v>126</v>
      </c>
      <c r="B143">
        <f t="shared" si="16"/>
        <v>18.28</v>
      </c>
      <c r="C143">
        <f t="shared" si="17"/>
        <v>17.59</v>
      </c>
      <c r="D143">
        <f t="shared" si="18"/>
        <v>11</v>
      </c>
      <c r="E143">
        <f t="shared" si="19"/>
        <v>17</v>
      </c>
      <c r="F143">
        <f t="shared" si="20"/>
        <v>18.45</v>
      </c>
      <c r="G143">
        <f t="shared" si="21"/>
        <v>18.3</v>
      </c>
      <c r="H143" s="111"/>
      <c r="N143" s="111" t="s">
        <v>118</v>
      </c>
      <c r="O143" s="111">
        <v>0.28199999999999997</v>
      </c>
      <c r="P143" s="111">
        <v>0.27200000000000002</v>
      </c>
      <c r="Q143" s="111">
        <v>11</v>
      </c>
      <c r="R143" s="111">
        <v>16</v>
      </c>
      <c r="S143" s="111">
        <v>0.26</v>
      </c>
      <c r="T143" s="111">
        <v>0.2</v>
      </c>
      <c r="U143" s="111" t="s">
        <v>392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119</v>
      </c>
      <c r="O144" s="111">
        <v>3.97</v>
      </c>
      <c r="P144" s="111">
        <v>3.85</v>
      </c>
      <c r="Q144" s="111">
        <v>13</v>
      </c>
      <c r="R144" s="111">
        <v>16</v>
      </c>
      <c r="S144" s="111">
        <v>3.875</v>
      </c>
      <c r="T144" s="111">
        <v>3.69</v>
      </c>
      <c r="U144" s="111" t="s">
        <v>546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120</v>
      </c>
      <c r="O145" s="111">
        <v>4282.2700000000004</v>
      </c>
      <c r="P145" s="111">
        <v>3550.72</v>
      </c>
      <c r="Q145" s="111">
        <v>10</v>
      </c>
      <c r="R145" s="111">
        <v>16</v>
      </c>
      <c r="S145" s="111">
        <v>4096.2299999999996</v>
      </c>
      <c r="T145" s="111">
        <v>3620.6599000000001</v>
      </c>
      <c r="U145" s="111" t="s">
        <v>13</v>
      </c>
      <c r="V145" s="111" t="s">
        <v>412</v>
      </c>
    </row>
    <row r="146" spans="1:22" x14ac:dyDescent="0.2">
      <c r="A146" s="111" t="s">
        <v>404</v>
      </c>
      <c r="B146">
        <f t="shared" si="16"/>
        <v>2292.96</v>
      </c>
      <c r="C146">
        <f t="shared" si="17"/>
        <v>2005.36</v>
      </c>
      <c r="D146">
        <f t="shared" si="18"/>
        <v>9</v>
      </c>
      <c r="E146">
        <f t="shared" si="19"/>
        <v>16</v>
      </c>
      <c r="F146">
        <f t="shared" si="20"/>
        <v>2243.6201000000001</v>
      </c>
      <c r="G146">
        <f t="shared" si="21"/>
        <v>2186.23</v>
      </c>
      <c r="H146" s="111"/>
      <c r="N146" s="111" t="s">
        <v>272</v>
      </c>
      <c r="O146" s="111">
        <v>1021.71</v>
      </c>
      <c r="P146" s="111">
        <v>850.04</v>
      </c>
      <c r="Q146" s="111">
        <v>10</v>
      </c>
      <c r="R146" s="111">
        <v>16</v>
      </c>
      <c r="S146" s="111">
        <v>977.56</v>
      </c>
      <c r="T146" s="111">
        <v>866.13</v>
      </c>
      <c r="U146" s="111" t="s">
        <v>413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121</v>
      </c>
      <c r="O147" s="111">
        <v>859.04</v>
      </c>
      <c r="P147" s="111">
        <v>0</v>
      </c>
      <c r="Q147" s="111">
        <v>18</v>
      </c>
      <c r="R147" s="111">
        <v>28</v>
      </c>
      <c r="S147" s="111">
        <v>479.48</v>
      </c>
      <c r="T147" s="111">
        <v>425.69</v>
      </c>
      <c r="U147" s="111" t="s">
        <v>121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776</v>
      </c>
      <c r="O148" s="111">
        <v>4563.7597999999998</v>
      </c>
      <c r="P148" s="111">
        <v>3928.8701000000001</v>
      </c>
      <c r="Q148" s="111">
        <v>8</v>
      </c>
      <c r="R148" s="111">
        <v>14</v>
      </c>
      <c r="S148" s="111">
        <v>4348.6899000000003</v>
      </c>
      <c r="T148" s="111">
        <v>4245.5600999999997</v>
      </c>
      <c r="U148" s="111" t="s">
        <v>776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273</v>
      </c>
      <c r="O149" s="111">
        <v>1513.39</v>
      </c>
      <c r="P149" s="111" t="s">
        <v>71</v>
      </c>
      <c r="Q149" s="111" t="s">
        <v>71</v>
      </c>
      <c r="R149" s="111" t="s">
        <v>71</v>
      </c>
      <c r="S149" s="111" t="s">
        <v>71</v>
      </c>
      <c r="T149" s="111" t="s">
        <v>71</v>
      </c>
      <c r="U149" s="111" t="s">
        <v>273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274</v>
      </c>
      <c r="O150" s="111">
        <v>3865.97</v>
      </c>
      <c r="P150" s="111">
        <v>3765.8600999999999</v>
      </c>
      <c r="Q150" s="111">
        <v>38</v>
      </c>
      <c r="R150" s="111" t="s">
        <v>71</v>
      </c>
      <c r="S150" s="111">
        <v>3683.8400999999999</v>
      </c>
      <c r="T150" s="111" t="s">
        <v>71</v>
      </c>
      <c r="U150" s="111" t="s">
        <v>274</v>
      </c>
      <c r="V150" s="111" t="s">
        <v>412</v>
      </c>
    </row>
    <row r="151" spans="1:22" x14ac:dyDescent="0.2">
      <c r="A151" s="111" t="s">
        <v>128</v>
      </c>
      <c r="B151">
        <f t="shared" si="16"/>
        <v>1.88</v>
      </c>
      <c r="C151">
        <f t="shared" si="17"/>
        <v>1.75</v>
      </c>
      <c r="D151">
        <f t="shared" si="18"/>
        <v>13</v>
      </c>
      <c r="E151">
        <f t="shared" si="19"/>
        <v>17</v>
      </c>
      <c r="F151">
        <f t="shared" si="20"/>
        <v>1.7350000000000001</v>
      </c>
      <c r="G151">
        <f t="shared" si="21"/>
        <v>1.7749999999999999</v>
      </c>
      <c r="H151" s="111"/>
      <c r="N151" s="111" t="s">
        <v>382</v>
      </c>
      <c r="O151" s="111">
        <v>0</v>
      </c>
      <c r="P151" s="111">
        <v>890.95</v>
      </c>
      <c r="Q151" s="111" t="s">
        <v>71</v>
      </c>
      <c r="R151" s="111" t="s">
        <v>71</v>
      </c>
      <c r="S151" s="111" t="s">
        <v>71</v>
      </c>
      <c r="T151" s="111" t="s">
        <v>71</v>
      </c>
      <c r="U151" s="111" t="s">
        <v>382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122</v>
      </c>
      <c r="O152" s="111">
        <v>2571.0700999999999</v>
      </c>
      <c r="P152" s="111">
        <v>2262.7600000000002</v>
      </c>
      <c r="Q152" s="111">
        <v>10</v>
      </c>
      <c r="R152" s="111">
        <v>17</v>
      </c>
      <c r="S152" s="111">
        <v>2515.2600000000002</v>
      </c>
      <c r="T152" s="111">
        <v>2478.4499999999998</v>
      </c>
      <c r="U152" s="111" t="s">
        <v>14</v>
      </c>
      <c r="V152" s="111" t="s">
        <v>412</v>
      </c>
    </row>
    <row r="153" spans="1:22" x14ac:dyDescent="0.2">
      <c r="A153" s="111" t="s">
        <v>284</v>
      </c>
      <c r="B153">
        <f t="shared" si="16"/>
        <v>0.33</v>
      </c>
      <c r="C153">
        <f t="shared" si="17"/>
        <v>0.31</v>
      </c>
      <c r="D153">
        <f t="shared" si="18"/>
        <v>10</v>
      </c>
      <c r="E153">
        <f t="shared" si="19"/>
        <v>16</v>
      </c>
      <c r="F153">
        <f t="shared" si="20"/>
        <v>0.34250000000000003</v>
      </c>
      <c r="G153">
        <f t="shared" si="21"/>
        <v>0.29799999999999999</v>
      </c>
      <c r="H153" s="111"/>
      <c r="N153" s="111" t="s">
        <v>275</v>
      </c>
      <c r="O153" s="111">
        <v>5527.77</v>
      </c>
      <c r="P153" s="111">
        <v>5205.75</v>
      </c>
      <c r="Q153" s="111" t="s">
        <v>71</v>
      </c>
      <c r="R153" s="111" t="s">
        <v>71</v>
      </c>
      <c r="S153" s="111" t="s">
        <v>71</v>
      </c>
      <c r="T153" s="111" t="s">
        <v>71</v>
      </c>
      <c r="U153" s="111" t="s">
        <v>275</v>
      </c>
      <c r="V153" s="111" t="s">
        <v>412</v>
      </c>
    </row>
    <row r="154" spans="1:22" x14ac:dyDescent="0.2">
      <c r="A154" s="111" t="s">
        <v>285</v>
      </c>
      <c r="B154">
        <f t="shared" si="16"/>
        <v>2.2400000000000002</v>
      </c>
      <c r="C154">
        <f t="shared" si="17"/>
        <v>1.88</v>
      </c>
      <c r="D154">
        <f t="shared" si="18"/>
        <v>10</v>
      </c>
      <c r="E154">
        <f t="shared" si="19"/>
        <v>17</v>
      </c>
      <c r="F154">
        <f t="shared" si="20"/>
        <v>1.8149999999999999</v>
      </c>
      <c r="G154">
        <f t="shared" si="21"/>
        <v>1.6850000000000001</v>
      </c>
      <c r="H154" s="111"/>
      <c r="N154" s="111" t="s">
        <v>276</v>
      </c>
      <c r="O154" s="111">
        <v>950.69</v>
      </c>
      <c r="P154" s="111">
        <v>0</v>
      </c>
      <c r="Q154" s="111" t="s">
        <v>71</v>
      </c>
      <c r="R154" s="111" t="s">
        <v>71</v>
      </c>
      <c r="S154" s="111" t="s">
        <v>71</v>
      </c>
      <c r="T154" s="111" t="s">
        <v>71</v>
      </c>
      <c r="U154" s="111" t="s">
        <v>276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383</v>
      </c>
      <c r="O155" s="111">
        <v>0</v>
      </c>
      <c r="P155" s="111">
        <v>156.66999999999999</v>
      </c>
      <c r="Q155" s="111">
        <v>45</v>
      </c>
      <c r="R155" s="111">
        <v>34</v>
      </c>
      <c r="S155" s="111">
        <v>171.27</v>
      </c>
      <c r="T155" s="111">
        <v>156.27000000000001</v>
      </c>
      <c r="U155" s="111" t="s">
        <v>414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123</v>
      </c>
      <c r="O156" s="111">
        <v>0.7</v>
      </c>
      <c r="P156" s="111">
        <v>0</v>
      </c>
      <c r="Q156" s="111" t="s">
        <v>71</v>
      </c>
      <c r="R156" s="111" t="s">
        <v>71</v>
      </c>
      <c r="S156" s="111" t="s">
        <v>71</v>
      </c>
      <c r="T156" s="111" t="s">
        <v>71</v>
      </c>
      <c r="U156" s="111" t="s">
        <v>547</v>
      </c>
      <c r="V156" s="111" t="s">
        <v>412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124</v>
      </c>
      <c r="O157" s="111">
        <v>1726.13</v>
      </c>
      <c r="P157" s="111">
        <v>1455.08</v>
      </c>
      <c r="Q157" s="111">
        <v>10</v>
      </c>
      <c r="R157" s="111">
        <v>16</v>
      </c>
      <c r="S157" s="111">
        <v>1656.48</v>
      </c>
      <c r="T157" s="111">
        <v>1478.92</v>
      </c>
      <c r="U157" s="111" t="s">
        <v>9</v>
      </c>
      <c r="V157" s="111" t="s">
        <v>412</v>
      </c>
    </row>
    <row r="158" spans="1:22" x14ac:dyDescent="0.2">
      <c r="A158" s="111" t="s">
        <v>130</v>
      </c>
      <c r="B158">
        <f t="shared" si="16"/>
        <v>1.036</v>
      </c>
      <c r="C158">
        <f t="shared" si="17"/>
        <v>1.08</v>
      </c>
      <c r="D158" t="str">
        <f t="shared" si="18"/>
        <v>N/A</v>
      </c>
      <c r="E158">
        <f t="shared" si="19"/>
        <v>18</v>
      </c>
      <c r="F158" t="str">
        <f t="shared" si="20"/>
        <v>N/A</v>
      </c>
      <c r="G158">
        <f t="shared" si="21"/>
        <v>1</v>
      </c>
      <c r="H158" s="111"/>
      <c r="N158" s="111" t="s">
        <v>125</v>
      </c>
      <c r="O158" s="111">
        <v>1.42</v>
      </c>
      <c r="P158" s="111">
        <v>1.365</v>
      </c>
      <c r="Q158" s="111">
        <v>6</v>
      </c>
      <c r="R158" s="111">
        <v>18</v>
      </c>
      <c r="S158" s="111">
        <v>1.36</v>
      </c>
      <c r="T158" s="111">
        <v>1.38</v>
      </c>
      <c r="U158" s="111" t="s">
        <v>548</v>
      </c>
      <c r="V158" s="111" t="s">
        <v>412</v>
      </c>
    </row>
    <row r="159" spans="1:22" x14ac:dyDescent="0.2">
      <c r="A159" s="111" t="s">
        <v>288</v>
      </c>
      <c r="B159">
        <f t="shared" si="16"/>
        <v>6.32</v>
      </c>
      <c r="C159">
        <f t="shared" si="17"/>
        <v>6.21</v>
      </c>
      <c r="D159">
        <f t="shared" si="18"/>
        <v>7</v>
      </c>
      <c r="E159">
        <f t="shared" si="19"/>
        <v>16</v>
      </c>
      <c r="F159">
        <f t="shared" si="20"/>
        <v>6.33</v>
      </c>
      <c r="G159">
        <f t="shared" si="21"/>
        <v>5.59</v>
      </c>
      <c r="H159" s="111"/>
      <c r="N159" s="111" t="s">
        <v>277</v>
      </c>
      <c r="O159" s="111">
        <v>1.9E-2</v>
      </c>
      <c r="P159" s="111">
        <v>0</v>
      </c>
      <c r="Q159" s="111" t="s">
        <v>71</v>
      </c>
      <c r="R159" s="111" t="s">
        <v>71</v>
      </c>
      <c r="S159" s="111" t="s">
        <v>71</v>
      </c>
      <c r="T159" s="111" t="s">
        <v>71</v>
      </c>
      <c r="U159" s="111" t="s">
        <v>549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126</v>
      </c>
      <c r="O160" s="111">
        <v>18.28</v>
      </c>
      <c r="P160" s="111">
        <v>17.59</v>
      </c>
      <c r="Q160" s="111">
        <v>11</v>
      </c>
      <c r="R160" s="111">
        <v>17</v>
      </c>
      <c r="S160" s="111">
        <v>18.45</v>
      </c>
      <c r="T160" s="111">
        <v>18.3</v>
      </c>
      <c r="U160" s="111" t="s">
        <v>73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777</v>
      </c>
      <c r="O161" s="111">
        <v>0.54800000000000004</v>
      </c>
      <c r="P161" s="111">
        <v>0.57899999999999996</v>
      </c>
      <c r="Q161" s="111">
        <v>10</v>
      </c>
      <c r="R161" s="111">
        <v>0</v>
      </c>
      <c r="S161" s="111">
        <v>0.55200000000000005</v>
      </c>
      <c r="T161" s="111">
        <v>0.54800000000000004</v>
      </c>
      <c r="U161" s="111" t="s">
        <v>712</v>
      </c>
      <c r="V161" s="111" t="s">
        <v>412</v>
      </c>
    </row>
    <row r="162" spans="1:22" x14ac:dyDescent="0.2">
      <c r="A162" s="111" t="s">
        <v>131</v>
      </c>
      <c r="B162">
        <f t="shared" si="16"/>
        <v>1.2450000000000001</v>
      </c>
      <c r="C162">
        <f t="shared" si="17"/>
        <v>1.1399999999999999</v>
      </c>
      <c r="D162">
        <f t="shared" si="18"/>
        <v>15</v>
      </c>
      <c r="E162">
        <f t="shared" si="19"/>
        <v>33</v>
      </c>
      <c r="F162">
        <f t="shared" si="20"/>
        <v>1.1299999999999999</v>
      </c>
      <c r="G162">
        <f t="shared" si="21"/>
        <v>1.0649999999999999</v>
      </c>
      <c r="H162" s="111"/>
      <c r="N162" s="111" t="s">
        <v>127</v>
      </c>
      <c r="O162" s="111">
        <v>0</v>
      </c>
      <c r="P162" s="111" t="s">
        <v>71</v>
      </c>
      <c r="Q162" s="111" t="s">
        <v>71</v>
      </c>
      <c r="R162" s="111" t="s">
        <v>71</v>
      </c>
      <c r="S162" s="111" t="s">
        <v>71</v>
      </c>
      <c r="T162" s="111" t="s">
        <v>71</v>
      </c>
      <c r="U162" s="111" t="s">
        <v>550</v>
      </c>
      <c r="V162" s="111" t="s">
        <v>412</v>
      </c>
    </row>
    <row r="163" spans="1:22" x14ac:dyDescent="0.2">
      <c r="A163" s="111" t="s">
        <v>291</v>
      </c>
      <c r="B163">
        <f t="shared" si="16"/>
        <v>3.085</v>
      </c>
      <c r="C163">
        <f t="shared" si="17"/>
        <v>3.03</v>
      </c>
      <c r="D163">
        <f t="shared" si="18"/>
        <v>12</v>
      </c>
      <c r="E163">
        <f t="shared" si="19"/>
        <v>17</v>
      </c>
      <c r="F163">
        <f t="shared" si="20"/>
        <v>2.82</v>
      </c>
      <c r="G163">
        <f t="shared" si="21"/>
        <v>2.82</v>
      </c>
      <c r="H163" s="111"/>
      <c r="N163" s="111" t="s">
        <v>278</v>
      </c>
      <c r="O163" s="111">
        <v>0</v>
      </c>
      <c r="P163" s="111" t="s">
        <v>71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551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404</v>
      </c>
      <c r="O164" s="111">
        <v>2292.96</v>
      </c>
      <c r="P164" s="111">
        <v>2005.36</v>
      </c>
      <c r="Q164" s="111">
        <v>9</v>
      </c>
      <c r="R164" s="111">
        <v>16</v>
      </c>
      <c r="S164" s="111">
        <v>2243.6201000000001</v>
      </c>
      <c r="T164" s="111">
        <v>2186.23</v>
      </c>
      <c r="U164" s="111" t="s">
        <v>404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279</v>
      </c>
      <c r="O165" s="111">
        <v>0.48</v>
      </c>
      <c r="P165" s="111" t="s">
        <v>71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552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280</v>
      </c>
      <c r="O166" s="111">
        <v>0</v>
      </c>
      <c r="P166" s="111" t="s">
        <v>71</v>
      </c>
      <c r="Q166" s="111" t="s">
        <v>71</v>
      </c>
      <c r="R166" s="111" t="s">
        <v>71</v>
      </c>
      <c r="S166" s="111" t="s">
        <v>71</v>
      </c>
      <c r="T166" s="111" t="s">
        <v>71</v>
      </c>
      <c r="U166" s="111" t="s">
        <v>553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281</v>
      </c>
      <c r="O167" s="111">
        <v>0</v>
      </c>
      <c r="P167" s="111" t="s">
        <v>71</v>
      </c>
      <c r="Q167" s="111" t="s">
        <v>71</v>
      </c>
      <c r="R167" s="111" t="s">
        <v>71</v>
      </c>
      <c r="S167" s="111" t="s">
        <v>71</v>
      </c>
      <c r="T167" s="111" t="s">
        <v>71</v>
      </c>
      <c r="U167" s="111" t="s">
        <v>554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282</v>
      </c>
      <c r="O168" s="111">
        <v>1.2</v>
      </c>
      <c r="P168" s="111">
        <v>0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555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128</v>
      </c>
      <c r="O169" s="111">
        <v>1.88</v>
      </c>
      <c r="P169" s="111">
        <v>1.75</v>
      </c>
      <c r="Q169" s="111">
        <v>13</v>
      </c>
      <c r="R169" s="111">
        <v>17</v>
      </c>
      <c r="S169" s="111">
        <v>1.7350000000000001</v>
      </c>
      <c r="T169" s="111">
        <v>1.7749999999999999</v>
      </c>
      <c r="U169" s="111" t="s">
        <v>556</v>
      </c>
      <c r="V169" s="111" t="s">
        <v>412</v>
      </c>
    </row>
    <row r="170" spans="1:22" x14ac:dyDescent="0.2">
      <c r="A170" s="111" t="s">
        <v>133</v>
      </c>
      <c r="B170">
        <f t="shared" si="16"/>
        <v>324</v>
      </c>
      <c r="C170">
        <f t="shared" si="17"/>
        <v>302</v>
      </c>
      <c r="D170">
        <f t="shared" si="18"/>
        <v>3</v>
      </c>
      <c r="E170">
        <f t="shared" si="19"/>
        <v>34</v>
      </c>
      <c r="F170">
        <f t="shared" si="20"/>
        <v>320</v>
      </c>
      <c r="G170">
        <f t="shared" si="21"/>
        <v>318</v>
      </c>
      <c r="H170" s="111"/>
      <c r="N170" s="111" t="s">
        <v>283</v>
      </c>
      <c r="O170" s="111">
        <v>0</v>
      </c>
      <c r="P170" s="111" t="s">
        <v>71</v>
      </c>
      <c r="Q170" s="111" t="s">
        <v>71</v>
      </c>
      <c r="R170" s="111" t="s">
        <v>71</v>
      </c>
      <c r="S170" s="111" t="s">
        <v>71</v>
      </c>
      <c r="T170" s="111" t="s">
        <v>71</v>
      </c>
      <c r="U170" s="111" t="s">
        <v>557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284</v>
      </c>
      <c r="O171" s="111">
        <v>0.33</v>
      </c>
      <c r="P171" s="111">
        <v>0.31</v>
      </c>
      <c r="Q171" s="111">
        <v>10</v>
      </c>
      <c r="R171" s="111">
        <v>16</v>
      </c>
      <c r="S171" s="111">
        <v>0.34250000000000003</v>
      </c>
      <c r="T171" s="111">
        <v>0.29799999999999999</v>
      </c>
      <c r="U171" s="111" t="s">
        <v>393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285</v>
      </c>
      <c r="O172" s="111">
        <v>2.2400000000000002</v>
      </c>
      <c r="P172" s="111">
        <v>1.88</v>
      </c>
      <c r="Q172" s="111">
        <v>10</v>
      </c>
      <c r="R172" s="111">
        <v>17</v>
      </c>
      <c r="S172" s="111">
        <v>1.8149999999999999</v>
      </c>
      <c r="T172" s="111">
        <v>1.6850000000000001</v>
      </c>
      <c r="U172" s="111" t="s">
        <v>558</v>
      </c>
      <c r="V172" s="111" t="s">
        <v>412</v>
      </c>
    </row>
    <row r="173" spans="1:22" x14ac:dyDescent="0.2">
      <c r="A173" s="111" t="s">
        <v>134</v>
      </c>
      <c r="B173">
        <f t="shared" si="16"/>
        <v>1.1499999999999999</v>
      </c>
      <c r="C173">
        <f t="shared" si="17"/>
        <v>1.1399999999999999</v>
      </c>
      <c r="D173">
        <f t="shared" si="18"/>
        <v>6</v>
      </c>
      <c r="E173">
        <f t="shared" si="19"/>
        <v>31</v>
      </c>
      <c r="F173">
        <f t="shared" si="20"/>
        <v>1.1850000000000001</v>
      </c>
      <c r="G173">
        <f t="shared" si="21"/>
        <v>1.2</v>
      </c>
      <c r="H173" s="111"/>
      <c r="N173" s="111" t="s">
        <v>286</v>
      </c>
      <c r="O173" s="111">
        <v>2.5999999999999999E-2</v>
      </c>
      <c r="P173" s="111" t="s">
        <v>71</v>
      </c>
      <c r="Q173" s="111" t="s">
        <v>71</v>
      </c>
      <c r="R173" s="111" t="s">
        <v>71</v>
      </c>
      <c r="S173" s="111" t="s">
        <v>71</v>
      </c>
      <c r="T173" s="111" t="s">
        <v>71</v>
      </c>
      <c r="U173" s="111" t="s">
        <v>559</v>
      </c>
      <c r="V173" s="111" t="s">
        <v>412</v>
      </c>
    </row>
    <row r="174" spans="1:22" x14ac:dyDescent="0.2">
      <c r="A174" s="111" t="s">
        <v>299</v>
      </c>
      <c r="B174">
        <f t="shared" si="16"/>
        <v>1.76</v>
      </c>
      <c r="C174">
        <f t="shared" si="17"/>
        <v>1.8</v>
      </c>
      <c r="D174" t="str">
        <f t="shared" si="18"/>
        <v>N/A</v>
      </c>
      <c r="E174">
        <f t="shared" si="19"/>
        <v>23</v>
      </c>
      <c r="F174" t="str">
        <f t="shared" si="20"/>
        <v>N/A</v>
      </c>
      <c r="G174">
        <f t="shared" si="21"/>
        <v>1.88</v>
      </c>
      <c r="H174" s="111"/>
      <c r="N174" s="111" t="s">
        <v>287</v>
      </c>
      <c r="O174" s="111">
        <v>0</v>
      </c>
      <c r="P174" s="111" t="s">
        <v>71</v>
      </c>
      <c r="Q174" s="111" t="s">
        <v>71</v>
      </c>
      <c r="R174" s="111" t="s">
        <v>71</v>
      </c>
      <c r="S174" s="111" t="s">
        <v>71</v>
      </c>
      <c r="T174" s="111" t="s">
        <v>71</v>
      </c>
      <c r="U174" s="111" t="s">
        <v>560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778</v>
      </c>
      <c r="O175" s="111">
        <v>4.88</v>
      </c>
      <c r="P175" s="111">
        <v>4.76</v>
      </c>
      <c r="Q175" s="111">
        <v>11</v>
      </c>
      <c r="R175" s="111">
        <v>17</v>
      </c>
      <c r="S175" s="111">
        <v>4.71</v>
      </c>
      <c r="T175" s="111">
        <v>4.74</v>
      </c>
      <c r="U175" s="111" t="s">
        <v>758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130</v>
      </c>
      <c r="O176" s="111">
        <v>1.036</v>
      </c>
      <c r="P176" s="111">
        <v>1.08</v>
      </c>
      <c r="Q176" s="111" t="s">
        <v>71</v>
      </c>
      <c r="R176" s="111">
        <v>18</v>
      </c>
      <c r="S176" s="111" t="s">
        <v>71</v>
      </c>
      <c r="T176" s="111">
        <v>1</v>
      </c>
      <c r="U176" s="111" t="s">
        <v>561</v>
      </c>
      <c r="V176" s="111" t="s">
        <v>412</v>
      </c>
    </row>
    <row r="177" spans="1:22" x14ac:dyDescent="0.2">
      <c r="A177" s="111" t="s">
        <v>136</v>
      </c>
      <c r="B177" t="e">
        <f t="shared" si="16"/>
        <v>#N/A</v>
      </c>
      <c r="C177" t="e">
        <f t="shared" si="17"/>
        <v>#N/A</v>
      </c>
      <c r="D177" t="e">
        <f t="shared" si="18"/>
        <v>#N/A</v>
      </c>
      <c r="E177" t="e">
        <f t="shared" si="19"/>
        <v>#N/A</v>
      </c>
      <c r="F177" t="e">
        <f t="shared" si="20"/>
        <v>#N/A</v>
      </c>
      <c r="G177" t="e">
        <f t="shared" si="21"/>
        <v>#N/A</v>
      </c>
      <c r="H177" s="111" t="s">
        <v>810</v>
      </c>
      <c r="N177" s="111" t="s">
        <v>288</v>
      </c>
      <c r="O177" s="111">
        <v>6.32</v>
      </c>
      <c r="P177" s="111">
        <v>6.21</v>
      </c>
      <c r="Q177" s="111">
        <v>7</v>
      </c>
      <c r="R177" s="111">
        <v>16</v>
      </c>
      <c r="S177" s="111">
        <v>6.33</v>
      </c>
      <c r="T177" s="111">
        <v>5.59</v>
      </c>
      <c r="U177" s="111" t="s">
        <v>436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289</v>
      </c>
      <c r="O178" s="111">
        <v>0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562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290</v>
      </c>
      <c r="O179" s="111">
        <v>2.54</v>
      </c>
      <c r="P179" s="111">
        <v>2.4</v>
      </c>
      <c r="Q179" s="111">
        <v>37</v>
      </c>
      <c r="R179" s="111">
        <v>39</v>
      </c>
      <c r="S179" s="111">
        <v>2.48</v>
      </c>
      <c r="T179" s="111">
        <v>2.36</v>
      </c>
      <c r="U179" s="111" t="s">
        <v>563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131</v>
      </c>
      <c r="O180" s="111">
        <v>1.2450000000000001</v>
      </c>
      <c r="P180" s="111">
        <v>1.1399999999999999</v>
      </c>
      <c r="Q180" s="111">
        <v>15</v>
      </c>
      <c r="R180" s="111">
        <v>33</v>
      </c>
      <c r="S180" s="111">
        <v>1.1299999999999999</v>
      </c>
      <c r="T180" s="111">
        <v>1.0649999999999999</v>
      </c>
      <c r="U180" s="111" t="s">
        <v>564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291</v>
      </c>
      <c r="O181" s="111">
        <v>3.085</v>
      </c>
      <c r="P181" s="111">
        <v>3.03</v>
      </c>
      <c r="Q181" s="111">
        <v>12</v>
      </c>
      <c r="R181" s="111">
        <v>17</v>
      </c>
      <c r="S181" s="111">
        <v>2.82</v>
      </c>
      <c r="T181" s="111">
        <v>2.82</v>
      </c>
      <c r="U181" s="111" t="s">
        <v>565</v>
      </c>
      <c r="V181" s="111" t="s">
        <v>412</v>
      </c>
    </row>
    <row r="182" spans="1:22" x14ac:dyDescent="0.2">
      <c r="A182" s="111" t="s">
        <v>137</v>
      </c>
      <c r="B182">
        <f t="shared" si="16"/>
        <v>0.40899999999999997</v>
      </c>
      <c r="C182">
        <f t="shared" si="17"/>
        <v>0.4</v>
      </c>
      <c r="D182">
        <f t="shared" si="18"/>
        <v>8</v>
      </c>
      <c r="E182">
        <f t="shared" si="19"/>
        <v>16</v>
      </c>
      <c r="F182">
        <f t="shared" si="20"/>
        <v>0.41299999999999998</v>
      </c>
      <c r="G182">
        <f t="shared" si="21"/>
        <v>0.38900000000000001</v>
      </c>
      <c r="H182" s="111"/>
      <c r="N182" s="111" t="s">
        <v>292</v>
      </c>
      <c r="O182" s="111">
        <v>10.02</v>
      </c>
      <c r="P182" s="111">
        <v>0</v>
      </c>
      <c r="Q182" s="111" t="s">
        <v>71</v>
      </c>
      <c r="R182" s="111" t="s">
        <v>71</v>
      </c>
      <c r="S182" s="111" t="s">
        <v>71</v>
      </c>
      <c r="T182" s="111" t="s">
        <v>71</v>
      </c>
      <c r="U182" s="111" t="s">
        <v>566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293</v>
      </c>
      <c r="O183" s="111">
        <v>0</v>
      </c>
      <c r="P183" s="111">
        <v>0.43</v>
      </c>
      <c r="Q183" s="111" t="s">
        <v>71</v>
      </c>
      <c r="R183" s="111">
        <v>0</v>
      </c>
      <c r="S183" s="111" t="s">
        <v>71</v>
      </c>
      <c r="T183" s="111">
        <v>0</v>
      </c>
      <c r="U183" s="111" t="s">
        <v>567</v>
      </c>
      <c r="V183" s="111" t="s">
        <v>412</v>
      </c>
    </row>
    <row r="184" spans="1:22" x14ac:dyDescent="0.2">
      <c r="A184" s="111" t="s">
        <v>139</v>
      </c>
      <c r="B184">
        <f t="shared" si="16"/>
        <v>1.1259999999999999</v>
      </c>
      <c r="C184">
        <f t="shared" si="17"/>
        <v>1.08</v>
      </c>
      <c r="D184">
        <f t="shared" si="18"/>
        <v>3</v>
      </c>
      <c r="E184">
        <f t="shared" si="19"/>
        <v>41</v>
      </c>
      <c r="F184">
        <f t="shared" si="20"/>
        <v>1.1379999999999999</v>
      </c>
      <c r="G184">
        <f t="shared" si="21"/>
        <v>1.278</v>
      </c>
      <c r="H184" s="111"/>
      <c r="N184" s="111" t="s">
        <v>132</v>
      </c>
      <c r="O184" s="111">
        <v>4.8</v>
      </c>
      <c r="P184" s="111" t="s">
        <v>71</v>
      </c>
      <c r="Q184" s="111" t="s">
        <v>71</v>
      </c>
      <c r="R184" s="111" t="s">
        <v>71</v>
      </c>
      <c r="S184" s="111" t="s">
        <v>71</v>
      </c>
      <c r="T184" s="111" t="s">
        <v>71</v>
      </c>
      <c r="U184" s="111" t="s">
        <v>568</v>
      </c>
      <c r="V184" s="111" t="s">
        <v>412</v>
      </c>
    </row>
    <row r="185" spans="1:22" x14ac:dyDescent="0.2">
      <c r="A185" s="111" t="s">
        <v>140</v>
      </c>
      <c r="B185">
        <f t="shared" si="16"/>
        <v>6.23</v>
      </c>
      <c r="C185">
        <f t="shared" si="17"/>
        <v>5.6</v>
      </c>
      <c r="D185">
        <f t="shared" si="18"/>
        <v>9</v>
      </c>
      <c r="E185">
        <f t="shared" si="19"/>
        <v>26</v>
      </c>
      <c r="F185">
        <f t="shared" si="20"/>
        <v>6.29</v>
      </c>
      <c r="G185">
        <f t="shared" si="21"/>
        <v>6.02</v>
      </c>
      <c r="H185" s="111"/>
      <c r="N185" s="111" t="s">
        <v>779</v>
      </c>
      <c r="O185" s="111">
        <v>0.42799999999999999</v>
      </c>
      <c r="P185" s="111">
        <v>0.4</v>
      </c>
      <c r="Q185" s="111">
        <v>9</v>
      </c>
      <c r="R185" s="111">
        <v>21</v>
      </c>
      <c r="S185" s="111">
        <v>0.39400000000000002</v>
      </c>
      <c r="T185" s="111">
        <v>0.40100000000000002</v>
      </c>
      <c r="U185" s="111" t="s">
        <v>780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294</v>
      </c>
      <c r="O186" s="111">
        <v>2.7</v>
      </c>
      <c r="P186" s="111">
        <v>2.46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569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295</v>
      </c>
      <c r="O187" s="111">
        <v>3</v>
      </c>
      <c r="P187" s="111">
        <v>0</v>
      </c>
      <c r="Q187" s="111">
        <v>29</v>
      </c>
      <c r="R187" s="111" t="s">
        <v>71</v>
      </c>
      <c r="S187" s="111">
        <v>4.3600000000000003</v>
      </c>
      <c r="T187" s="111" t="s">
        <v>71</v>
      </c>
      <c r="U187" s="111" t="s">
        <v>570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296</v>
      </c>
      <c r="O188" s="111">
        <v>0.14000000000000001</v>
      </c>
      <c r="P188" s="111" t="s">
        <v>71</v>
      </c>
      <c r="Q188" s="111" t="s">
        <v>71</v>
      </c>
      <c r="R188" s="111" t="s">
        <v>71</v>
      </c>
      <c r="S188" s="111" t="s">
        <v>71</v>
      </c>
      <c r="T188" s="111" t="s">
        <v>71</v>
      </c>
      <c r="U188" s="111" t="s">
        <v>571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133</v>
      </c>
      <c r="O189" s="111">
        <v>324</v>
      </c>
      <c r="P189" s="111">
        <v>302</v>
      </c>
      <c r="Q189" s="111">
        <v>3</v>
      </c>
      <c r="R189" s="111">
        <v>34</v>
      </c>
      <c r="S189" s="111">
        <v>320</v>
      </c>
      <c r="T189" s="111">
        <v>318</v>
      </c>
      <c r="U189" s="111" t="s">
        <v>572</v>
      </c>
      <c r="V189" s="111" t="s">
        <v>412</v>
      </c>
    </row>
    <row r="190" spans="1:22" x14ac:dyDescent="0.2">
      <c r="A190" s="111" t="s">
        <v>143</v>
      </c>
      <c r="B190">
        <f t="shared" si="16"/>
        <v>15.52</v>
      </c>
      <c r="C190">
        <f t="shared" si="17"/>
        <v>15.7</v>
      </c>
      <c r="D190" t="str">
        <f t="shared" si="18"/>
        <v>N/A</v>
      </c>
      <c r="E190">
        <f t="shared" si="19"/>
        <v>38</v>
      </c>
      <c r="F190" t="str">
        <f t="shared" si="20"/>
        <v>N/A</v>
      </c>
      <c r="G190">
        <f t="shared" si="21"/>
        <v>15.9</v>
      </c>
      <c r="H190" s="111"/>
      <c r="N190" s="111" t="s">
        <v>297</v>
      </c>
      <c r="O190" s="111">
        <v>5.6</v>
      </c>
      <c r="P190" s="111">
        <v>0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573</v>
      </c>
      <c r="V190" s="111" t="s">
        <v>412</v>
      </c>
    </row>
    <row r="191" spans="1:22" x14ac:dyDescent="0.2">
      <c r="A191" s="111" t="s">
        <v>144</v>
      </c>
      <c r="B191">
        <f t="shared" si="16"/>
        <v>1.98</v>
      </c>
      <c r="C191">
        <f t="shared" si="17"/>
        <v>2</v>
      </c>
      <c r="D191">
        <f t="shared" si="18"/>
        <v>33</v>
      </c>
      <c r="E191">
        <f t="shared" si="19"/>
        <v>24</v>
      </c>
      <c r="F191">
        <f t="shared" si="20"/>
        <v>2</v>
      </c>
      <c r="G191">
        <f t="shared" si="21"/>
        <v>1.92</v>
      </c>
      <c r="H191" s="111"/>
      <c r="N191" s="111" t="s">
        <v>298</v>
      </c>
      <c r="O191" s="111">
        <v>0</v>
      </c>
      <c r="P191" s="111">
        <v>0.4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574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134</v>
      </c>
      <c r="O192" s="111">
        <v>1.1499999999999999</v>
      </c>
      <c r="P192" s="111">
        <v>1.1399999999999999</v>
      </c>
      <c r="Q192" s="111">
        <v>6</v>
      </c>
      <c r="R192" s="111">
        <v>31</v>
      </c>
      <c r="S192" s="111">
        <v>1.1850000000000001</v>
      </c>
      <c r="T192" s="111">
        <v>1.2</v>
      </c>
      <c r="U192" s="111" t="s">
        <v>575</v>
      </c>
      <c r="V192" s="111" t="s">
        <v>412</v>
      </c>
    </row>
    <row r="193" spans="1:22" x14ac:dyDescent="0.2">
      <c r="A193" s="111" t="s">
        <v>146</v>
      </c>
      <c r="B193">
        <f t="shared" si="16"/>
        <v>0.80200000000000005</v>
      </c>
      <c r="C193">
        <f t="shared" si="17"/>
        <v>0.84399999999999997</v>
      </c>
      <c r="D193">
        <f t="shared" si="18"/>
        <v>48</v>
      </c>
      <c r="E193">
        <f t="shared" si="19"/>
        <v>33</v>
      </c>
      <c r="F193">
        <f t="shared" si="20"/>
        <v>1.05</v>
      </c>
      <c r="G193">
        <f t="shared" si="21"/>
        <v>0.91</v>
      </c>
      <c r="H193" s="111"/>
      <c r="N193" s="111" t="s">
        <v>299</v>
      </c>
      <c r="O193" s="111">
        <v>1.76</v>
      </c>
      <c r="P193" s="111">
        <v>1.8</v>
      </c>
      <c r="Q193" s="111" t="s">
        <v>71</v>
      </c>
      <c r="R193" s="111">
        <v>23</v>
      </c>
      <c r="S193" s="111" t="s">
        <v>71</v>
      </c>
      <c r="T193" s="111">
        <v>1.88</v>
      </c>
      <c r="U193" s="111" t="s">
        <v>576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300</v>
      </c>
      <c r="O194" s="111">
        <v>8.7999999999999995E-2</v>
      </c>
      <c r="P194" s="111" t="s">
        <v>71</v>
      </c>
      <c r="Q194" s="111" t="s">
        <v>71</v>
      </c>
      <c r="R194" s="111" t="s">
        <v>71</v>
      </c>
      <c r="S194" s="111" t="s">
        <v>71</v>
      </c>
      <c r="T194" s="111" t="s">
        <v>71</v>
      </c>
      <c r="U194" s="111" t="s">
        <v>577</v>
      </c>
      <c r="V194" s="111" t="s">
        <v>412</v>
      </c>
    </row>
    <row r="195" spans="1:22" x14ac:dyDescent="0.2">
      <c r="A195" s="111" t="s">
        <v>148</v>
      </c>
      <c r="B195">
        <f t="shared" si="16"/>
        <v>0.80600000000000005</v>
      </c>
      <c r="C195">
        <f t="shared" si="17"/>
        <v>0.78200000000000003</v>
      </c>
      <c r="D195">
        <f t="shared" si="18"/>
        <v>5</v>
      </c>
      <c r="E195">
        <f t="shared" si="19"/>
        <v>17</v>
      </c>
      <c r="F195">
        <f t="shared" si="20"/>
        <v>0.78800000000000003</v>
      </c>
      <c r="G195">
        <f t="shared" si="21"/>
        <v>0.76</v>
      </c>
      <c r="H195" s="111"/>
      <c r="N195" s="111" t="s">
        <v>135</v>
      </c>
      <c r="O195" s="111">
        <v>2.02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578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301</v>
      </c>
      <c r="O196" s="111">
        <v>0</v>
      </c>
      <c r="P196" s="111" t="s">
        <v>71</v>
      </c>
      <c r="Q196" s="111" t="s">
        <v>71</v>
      </c>
      <c r="R196" s="111" t="s">
        <v>71</v>
      </c>
      <c r="S196" s="111" t="s">
        <v>71</v>
      </c>
      <c r="T196" s="111" t="s">
        <v>71</v>
      </c>
      <c r="U196" s="111" t="s">
        <v>579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6.72</v>
      </c>
      <c r="C197">
        <f t="shared" ref="C197:C260" si="23">VLOOKUP($A197,$N$5:$U$375,3,FALSE)</f>
        <v>6.58</v>
      </c>
      <c r="D197">
        <f t="shared" ref="D197:D260" si="24">VLOOKUP($A197,$N$5:$U$375,4,FALSE)</f>
        <v>9</v>
      </c>
      <c r="E197">
        <f t="shared" ref="E197:E260" si="25">VLOOKUP($A197,$N$5:$U$375,5,FALSE)</f>
        <v>17</v>
      </c>
      <c r="F197">
        <f t="shared" ref="F197:F260" si="26">VLOOKUP($A197,$N$5:$U$375,6,FALSE)</f>
        <v>6.48</v>
      </c>
      <c r="G197">
        <f t="shared" ref="G197:G260" si="27">VLOOKUP($A197,$N$5:$U$375,7,FALSE)</f>
        <v>6.3</v>
      </c>
      <c r="H197" s="111"/>
      <c r="N197" s="111" t="s">
        <v>302</v>
      </c>
      <c r="O197" s="111">
        <v>0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580</v>
      </c>
      <c r="V197" s="111" t="s">
        <v>412</v>
      </c>
    </row>
    <row r="198" spans="1:22" x14ac:dyDescent="0.2">
      <c r="A198" s="111" t="s">
        <v>308</v>
      </c>
      <c r="B198">
        <f t="shared" si="22"/>
        <v>37.200000000000003</v>
      </c>
      <c r="C198" t="str">
        <f t="shared" si="23"/>
        <v>N/A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303</v>
      </c>
      <c r="O198" s="111">
        <v>2</v>
      </c>
      <c r="P198" s="111" t="s">
        <v>71</v>
      </c>
      <c r="Q198" s="111" t="s">
        <v>71</v>
      </c>
      <c r="R198" s="111" t="s">
        <v>71</v>
      </c>
      <c r="S198" s="111" t="s">
        <v>71</v>
      </c>
      <c r="T198" s="111" t="s">
        <v>71</v>
      </c>
      <c r="U198" s="111" t="s">
        <v>581</v>
      </c>
      <c r="V198" s="111" t="s">
        <v>412</v>
      </c>
    </row>
    <row r="199" spans="1:22" x14ac:dyDescent="0.2">
      <c r="A199" s="111" t="s">
        <v>309</v>
      </c>
      <c r="B199">
        <f t="shared" si="22"/>
        <v>0.89500000000000002</v>
      </c>
      <c r="C199">
        <f t="shared" si="23"/>
        <v>0.81499999999999995</v>
      </c>
      <c r="D199">
        <f t="shared" si="24"/>
        <v>10</v>
      </c>
      <c r="E199">
        <f t="shared" si="25"/>
        <v>41</v>
      </c>
      <c r="F199">
        <f t="shared" si="26"/>
        <v>0.9</v>
      </c>
      <c r="G199">
        <f t="shared" si="27"/>
        <v>0.95</v>
      </c>
      <c r="H199" s="111"/>
      <c r="N199" s="111" t="s">
        <v>304</v>
      </c>
      <c r="O199" s="111">
        <v>6.0000000000000001E-3</v>
      </c>
      <c r="P199" s="111" t="s">
        <v>71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582</v>
      </c>
      <c r="V199" s="111" t="s">
        <v>412</v>
      </c>
    </row>
    <row r="200" spans="1:22" x14ac:dyDescent="0.2">
      <c r="A200" s="111" t="s">
        <v>150</v>
      </c>
      <c r="B200">
        <f t="shared" si="22"/>
        <v>0.246</v>
      </c>
      <c r="C200">
        <f t="shared" si="23"/>
        <v>0.22</v>
      </c>
      <c r="D200">
        <f t="shared" si="24"/>
        <v>25</v>
      </c>
      <c r="E200">
        <f t="shared" si="25"/>
        <v>48</v>
      </c>
      <c r="F200">
        <f t="shared" si="26"/>
        <v>0.23799999999999999</v>
      </c>
      <c r="G200">
        <f t="shared" si="27"/>
        <v>0.24</v>
      </c>
      <c r="H200" s="111"/>
      <c r="N200" s="111" t="s">
        <v>137</v>
      </c>
      <c r="O200" s="111">
        <v>0.40899999999999997</v>
      </c>
      <c r="P200" s="111">
        <v>0.4</v>
      </c>
      <c r="Q200" s="111">
        <v>8</v>
      </c>
      <c r="R200" s="111">
        <v>16</v>
      </c>
      <c r="S200" s="111">
        <v>0.41299999999999998</v>
      </c>
      <c r="T200" s="111">
        <v>0.38900000000000001</v>
      </c>
      <c r="U200" s="111" t="s">
        <v>583</v>
      </c>
      <c r="V200" s="111" t="s">
        <v>412</v>
      </c>
    </row>
    <row r="201" spans="1:22" x14ac:dyDescent="0.2">
      <c r="A201" s="111" t="s">
        <v>310</v>
      </c>
      <c r="B201">
        <f t="shared" si="22"/>
        <v>0.20799999999999999</v>
      </c>
      <c r="C201">
        <f t="shared" si="23"/>
        <v>0.224</v>
      </c>
      <c r="D201" t="str">
        <f t="shared" si="24"/>
        <v>N/A</v>
      </c>
      <c r="E201" t="str">
        <f t="shared" si="25"/>
        <v>N/A</v>
      </c>
      <c r="F201" t="str">
        <f t="shared" si="26"/>
        <v>N/A</v>
      </c>
      <c r="G201" t="str">
        <f t="shared" si="27"/>
        <v>N/A</v>
      </c>
      <c r="H201" s="111"/>
      <c r="N201" s="111" t="s">
        <v>138</v>
      </c>
      <c r="O201" s="111">
        <v>4.28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584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139</v>
      </c>
      <c r="O202" s="111">
        <v>1.1259999999999999</v>
      </c>
      <c r="P202" s="111">
        <v>1.08</v>
      </c>
      <c r="Q202" s="111">
        <v>3</v>
      </c>
      <c r="R202" s="111">
        <v>41</v>
      </c>
      <c r="S202" s="111">
        <v>1.1379999999999999</v>
      </c>
      <c r="T202" s="111">
        <v>1.278</v>
      </c>
      <c r="U202" s="111" t="s">
        <v>585</v>
      </c>
      <c r="V202" s="111" t="s">
        <v>412</v>
      </c>
    </row>
    <row r="203" spans="1:22" x14ac:dyDescent="0.2">
      <c r="A203" s="111" t="s">
        <v>312</v>
      </c>
      <c r="B203">
        <f t="shared" si="22"/>
        <v>1.6</v>
      </c>
      <c r="C203">
        <f t="shared" si="23"/>
        <v>1.65</v>
      </c>
      <c r="D203" t="str">
        <f t="shared" si="24"/>
        <v>N/A</v>
      </c>
      <c r="E203" t="str">
        <f t="shared" si="25"/>
        <v>N/A</v>
      </c>
      <c r="F203" t="str">
        <f t="shared" si="26"/>
        <v>N/A</v>
      </c>
      <c r="G203" t="str">
        <f t="shared" si="27"/>
        <v>N/A</v>
      </c>
      <c r="H203" s="111"/>
      <c r="N203" s="111" t="s">
        <v>140</v>
      </c>
      <c r="O203" s="111">
        <v>6.23</v>
      </c>
      <c r="P203" s="111">
        <v>5.6</v>
      </c>
      <c r="Q203" s="111">
        <v>9</v>
      </c>
      <c r="R203" s="111">
        <v>26</v>
      </c>
      <c r="S203" s="111">
        <v>6.29</v>
      </c>
      <c r="T203" s="111">
        <v>6.02</v>
      </c>
      <c r="U203" s="111" t="s">
        <v>65</v>
      </c>
      <c r="V203" s="111" t="s">
        <v>412</v>
      </c>
    </row>
    <row r="204" spans="1:22" x14ac:dyDescent="0.2">
      <c r="A204" s="111" t="s">
        <v>313</v>
      </c>
      <c r="B204">
        <f t="shared" si="22"/>
        <v>3.56</v>
      </c>
      <c r="C204">
        <f t="shared" si="23"/>
        <v>2.97</v>
      </c>
      <c r="D204">
        <f t="shared" si="24"/>
        <v>13</v>
      </c>
      <c r="E204">
        <f t="shared" si="25"/>
        <v>35</v>
      </c>
      <c r="F204">
        <f t="shared" si="26"/>
        <v>3.03</v>
      </c>
      <c r="G204">
        <f t="shared" si="27"/>
        <v>3.25</v>
      </c>
      <c r="H204" s="111"/>
      <c r="N204" s="111" t="s">
        <v>305</v>
      </c>
      <c r="O204" s="111">
        <v>0</v>
      </c>
      <c r="P204" s="111" t="s">
        <v>71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586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141</v>
      </c>
      <c r="O205" s="111">
        <v>0.28000000000000003</v>
      </c>
      <c r="P205" s="111" t="s">
        <v>71</v>
      </c>
      <c r="Q205" s="111" t="s">
        <v>71</v>
      </c>
      <c r="R205" s="111" t="s">
        <v>71</v>
      </c>
      <c r="S205" s="111" t="s">
        <v>71</v>
      </c>
      <c r="T205" s="111" t="s">
        <v>71</v>
      </c>
      <c r="U205" s="111" t="s">
        <v>587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142</v>
      </c>
      <c r="O206" s="111">
        <v>0.59099999999999997</v>
      </c>
      <c r="P206" s="111" t="s">
        <v>71</v>
      </c>
      <c r="Q206" s="111" t="s">
        <v>71</v>
      </c>
      <c r="R206" s="111" t="s">
        <v>71</v>
      </c>
      <c r="S206" s="111" t="s">
        <v>71</v>
      </c>
      <c r="T206" s="111" t="s">
        <v>71</v>
      </c>
      <c r="U206" s="111" t="s">
        <v>588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306</v>
      </c>
      <c r="O207" s="111">
        <v>0.78300000000000003</v>
      </c>
      <c r="P207" s="111">
        <v>0.78300000000000003</v>
      </c>
      <c r="Q207" s="111">
        <v>12</v>
      </c>
      <c r="R207" s="111">
        <v>8</v>
      </c>
      <c r="S207" s="111">
        <v>1</v>
      </c>
      <c r="T207" s="111">
        <v>0.78300000000000003</v>
      </c>
      <c r="U207" s="111" t="s">
        <v>589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143</v>
      </c>
      <c r="O208" s="111">
        <v>15.52</v>
      </c>
      <c r="P208" s="111">
        <v>15.7</v>
      </c>
      <c r="Q208" s="111" t="s">
        <v>71</v>
      </c>
      <c r="R208" s="111">
        <v>38</v>
      </c>
      <c r="S208" s="111" t="s">
        <v>71</v>
      </c>
      <c r="T208" s="111">
        <v>15.9</v>
      </c>
      <c r="U208" s="111" t="s">
        <v>590</v>
      </c>
      <c r="V208" s="111" t="s">
        <v>412</v>
      </c>
    </row>
    <row r="209" spans="1:22" x14ac:dyDescent="0.2">
      <c r="A209" s="111" t="s">
        <v>318</v>
      </c>
      <c r="B209">
        <f t="shared" si="22"/>
        <v>0.6</v>
      </c>
      <c r="C209">
        <f t="shared" si="23"/>
        <v>0.6</v>
      </c>
      <c r="D209">
        <f t="shared" si="24"/>
        <v>10</v>
      </c>
      <c r="E209">
        <f t="shared" si="25"/>
        <v>42</v>
      </c>
      <c r="F209">
        <f t="shared" si="26"/>
        <v>0.71</v>
      </c>
      <c r="G209">
        <f t="shared" si="27"/>
        <v>0.752</v>
      </c>
      <c r="H209" s="111"/>
      <c r="N209" s="111" t="s">
        <v>144</v>
      </c>
      <c r="O209" s="111">
        <v>1.98</v>
      </c>
      <c r="P209" s="111">
        <v>2</v>
      </c>
      <c r="Q209" s="111">
        <v>33</v>
      </c>
      <c r="R209" s="111">
        <v>24</v>
      </c>
      <c r="S209" s="111">
        <v>2</v>
      </c>
      <c r="T209" s="111">
        <v>1.92</v>
      </c>
      <c r="U209" s="111" t="s">
        <v>591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145</v>
      </c>
      <c r="O210" s="111">
        <v>0.13500000000000001</v>
      </c>
      <c r="P210" s="111">
        <v>0</v>
      </c>
      <c r="Q210" s="111">
        <v>26</v>
      </c>
      <c r="R210" s="111">
        <v>44</v>
      </c>
      <c r="S210" s="111">
        <v>0.13500000000000001</v>
      </c>
      <c r="T210" s="111">
        <v>0</v>
      </c>
      <c r="U210" s="111" t="s">
        <v>592</v>
      </c>
      <c r="V210" s="111" t="s">
        <v>412</v>
      </c>
    </row>
    <row r="211" spans="1:22" x14ac:dyDescent="0.2">
      <c r="A211" s="111" t="s">
        <v>151</v>
      </c>
      <c r="B211">
        <f t="shared" si="22"/>
        <v>4.5599999999999996</v>
      </c>
      <c r="C211">
        <f t="shared" si="23"/>
        <v>4.12</v>
      </c>
      <c r="D211" t="str">
        <f t="shared" si="24"/>
        <v>N/A</v>
      </c>
      <c r="E211" t="str">
        <f t="shared" si="25"/>
        <v>N/A</v>
      </c>
      <c r="F211" t="str">
        <f t="shared" si="26"/>
        <v>N/A</v>
      </c>
      <c r="G211" t="str">
        <f t="shared" si="27"/>
        <v>N/A</v>
      </c>
      <c r="H211" s="111"/>
      <c r="N211" s="111" t="s">
        <v>146</v>
      </c>
      <c r="O211" s="111">
        <v>0.80200000000000005</v>
      </c>
      <c r="P211" s="111">
        <v>0.84399999999999997</v>
      </c>
      <c r="Q211" s="111">
        <v>48</v>
      </c>
      <c r="R211" s="111">
        <v>33</v>
      </c>
      <c r="S211" s="111">
        <v>1.05</v>
      </c>
      <c r="T211" s="111">
        <v>0.91</v>
      </c>
      <c r="U211" s="111" t="s">
        <v>593</v>
      </c>
      <c r="V211" s="111" t="s">
        <v>412</v>
      </c>
    </row>
    <row r="212" spans="1:22" x14ac:dyDescent="0.2">
      <c r="A212" s="111" t="s">
        <v>152</v>
      </c>
      <c r="B212">
        <f t="shared" si="22"/>
        <v>2.12</v>
      </c>
      <c r="C212">
        <f t="shared" si="23"/>
        <v>2.06</v>
      </c>
      <c r="D212">
        <f t="shared" si="24"/>
        <v>7</v>
      </c>
      <c r="E212" t="str">
        <f t="shared" si="25"/>
        <v>N/A</v>
      </c>
      <c r="F212">
        <f t="shared" si="26"/>
        <v>2.08</v>
      </c>
      <c r="G212" t="str">
        <f t="shared" si="27"/>
        <v>N/A</v>
      </c>
      <c r="H212" s="111"/>
      <c r="N212" s="111" t="s">
        <v>147</v>
      </c>
      <c r="O212" s="111">
        <v>4.5</v>
      </c>
      <c r="P212" s="111">
        <v>0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594</v>
      </c>
      <c r="V212" s="111" t="s">
        <v>412</v>
      </c>
    </row>
    <row r="213" spans="1:22" x14ac:dyDescent="0.2">
      <c r="A213" s="111" t="s">
        <v>153</v>
      </c>
      <c r="B213">
        <f t="shared" si="22"/>
        <v>34.200000000000003</v>
      </c>
      <c r="C213">
        <f t="shared" si="23"/>
        <v>34</v>
      </c>
      <c r="D213">
        <f t="shared" si="24"/>
        <v>4</v>
      </c>
      <c r="E213">
        <f t="shared" si="25"/>
        <v>34</v>
      </c>
      <c r="F213">
        <f t="shared" si="26"/>
        <v>35.799999999999997</v>
      </c>
      <c r="G213">
        <f t="shared" si="27"/>
        <v>36.6</v>
      </c>
      <c r="H213" s="111"/>
      <c r="N213" s="111" t="s">
        <v>148</v>
      </c>
      <c r="O213" s="111">
        <v>0.80600000000000005</v>
      </c>
      <c r="P213" s="111">
        <v>0.78200000000000003</v>
      </c>
      <c r="Q213" s="111">
        <v>5</v>
      </c>
      <c r="R213" s="111">
        <v>17</v>
      </c>
      <c r="S213" s="111">
        <v>0.78800000000000003</v>
      </c>
      <c r="T213" s="111">
        <v>0.76</v>
      </c>
      <c r="U213" s="111" t="s">
        <v>595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307</v>
      </c>
      <c r="O214" s="111">
        <v>0.04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596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149</v>
      </c>
      <c r="O215" s="111">
        <v>6.72</v>
      </c>
      <c r="P215" s="111">
        <v>6.58</v>
      </c>
      <c r="Q215" s="111">
        <v>9</v>
      </c>
      <c r="R215" s="111">
        <v>17</v>
      </c>
      <c r="S215" s="111">
        <v>6.48</v>
      </c>
      <c r="T215" s="111">
        <v>6.3</v>
      </c>
      <c r="U215" s="111" t="s">
        <v>597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308</v>
      </c>
      <c r="O216" s="111">
        <v>37.200000000000003</v>
      </c>
      <c r="P216" s="111" t="s">
        <v>71</v>
      </c>
      <c r="Q216" s="111" t="s">
        <v>71</v>
      </c>
      <c r="R216" s="111" t="s">
        <v>71</v>
      </c>
      <c r="S216" s="111" t="s">
        <v>71</v>
      </c>
      <c r="T216" s="111" t="s">
        <v>71</v>
      </c>
      <c r="U216" s="111" t="s">
        <v>598</v>
      </c>
      <c r="V216" s="111" t="s">
        <v>412</v>
      </c>
    </row>
    <row r="217" spans="1:22" x14ac:dyDescent="0.2">
      <c r="A217" s="111" t="s">
        <v>156</v>
      </c>
      <c r="B217">
        <f t="shared" si="22"/>
        <v>2.94</v>
      </c>
      <c r="C217">
        <f t="shared" si="23"/>
        <v>2.29</v>
      </c>
      <c r="D217">
        <f t="shared" si="24"/>
        <v>5</v>
      </c>
      <c r="E217" t="str">
        <f t="shared" si="25"/>
        <v>N/A</v>
      </c>
      <c r="F217">
        <f t="shared" si="26"/>
        <v>2.5</v>
      </c>
      <c r="G217" t="str">
        <f t="shared" si="27"/>
        <v>N/A</v>
      </c>
      <c r="H217" s="111"/>
      <c r="N217" s="111" t="s">
        <v>309</v>
      </c>
      <c r="O217" s="111">
        <v>0.89500000000000002</v>
      </c>
      <c r="P217" s="111">
        <v>0.81499999999999995</v>
      </c>
      <c r="Q217" s="111">
        <v>10</v>
      </c>
      <c r="R217" s="111">
        <v>41</v>
      </c>
      <c r="S217" s="111">
        <v>0.9</v>
      </c>
      <c r="T217" s="111">
        <v>0.95</v>
      </c>
      <c r="U217" s="111" t="s">
        <v>599</v>
      </c>
      <c r="V217" s="111" t="s">
        <v>412</v>
      </c>
    </row>
    <row r="218" spans="1:22" x14ac:dyDescent="0.2">
      <c r="A218" s="111" t="s">
        <v>321</v>
      </c>
      <c r="B218">
        <f t="shared" si="22"/>
        <v>0.47399999999999998</v>
      </c>
      <c r="C218">
        <f t="shared" si="23"/>
        <v>0.47</v>
      </c>
      <c r="D218">
        <f t="shared" si="24"/>
        <v>32</v>
      </c>
      <c r="E218">
        <f t="shared" si="25"/>
        <v>52</v>
      </c>
      <c r="F218">
        <f t="shared" si="26"/>
        <v>0.52</v>
      </c>
      <c r="G218">
        <f t="shared" si="27"/>
        <v>0.49399999999999999</v>
      </c>
      <c r="H218" s="111"/>
      <c r="N218" s="111" t="s">
        <v>150</v>
      </c>
      <c r="O218" s="111">
        <v>0.246</v>
      </c>
      <c r="P218" s="111">
        <v>0.22</v>
      </c>
      <c r="Q218" s="111">
        <v>25</v>
      </c>
      <c r="R218" s="111">
        <v>48</v>
      </c>
      <c r="S218" s="111">
        <v>0.23799999999999999</v>
      </c>
      <c r="T218" s="111">
        <v>0.24</v>
      </c>
      <c r="U218" s="111" t="s">
        <v>600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310</v>
      </c>
      <c r="O219" s="111">
        <v>0.20799999999999999</v>
      </c>
      <c r="P219" s="111">
        <v>0.224</v>
      </c>
      <c r="Q219" s="111" t="s">
        <v>71</v>
      </c>
      <c r="R219" s="111" t="s">
        <v>71</v>
      </c>
      <c r="S219" s="111" t="s">
        <v>71</v>
      </c>
      <c r="T219" s="111" t="s">
        <v>71</v>
      </c>
      <c r="U219" s="111" t="s">
        <v>601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311</v>
      </c>
      <c r="O220" s="111">
        <v>0.125</v>
      </c>
      <c r="P220" s="111" t="s">
        <v>71</v>
      </c>
      <c r="Q220" s="111" t="s">
        <v>71</v>
      </c>
      <c r="R220" s="111" t="s">
        <v>71</v>
      </c>
      <c r="S220" s="111" t="s">
        <v>71</v>
      </c>
      <c r="T220" s="111" t="s">
        <v>71</v>
      </c>
      <c r="U220" s="111" t="s">
        <v>602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312</v>
      </c>
      <c r="O221" s="111">
        <v>1.6</v>
      </c>
      <c r="P221" s="111">
        <v>1.65</v>
      </c>
      <c r="Q221" s="111" t="s">
        <v>71</v>
      </c>
      <c r="R221" s="111" t="s">
        <v>71</v>
      </c>
      <c r="S221" s="111" t="s">
        <v>71</v>
      </c>
      <c r="T221" s="111" t="s">
        <v>71</v>
      </c>
      <c r="U221" s="111" t="s">
        <v>603</v>
      </c>
      <c r="V221" s="111" t="s">
        <v>412</v>
      </c>
    </row>
    <row r="222" spans="1:22" x14ac:dyDescent="0.2">
      <c r="A222" s="111" t="s">
        <v>158</v>
      </c>
      <c r="B222">
        <f t="shared" si="22"/>
        <v>21.6</v>
      </c>
      <c r="C222">
        <f t="shared" si="23"/>
        <v>19.97</v>
      </c>
      <c r="D222">
        <f t="shared" si="24"/>
        <v>6</v>
      </c>
      <c r="E222">
        <f t="shared" si="25"/>
        <v>18</v>
      </c>
      <c r="F222">
        <f t="shared" si="26"/>
        <v>20.76</v>
      </c>
      <c r="G222">
        <f t="shared" si="27"/>
        <v>21.36</v>
      </c>
      <c r="H222" s="111"/>
      <c r="N222" s="111" t="s">
        <v>313</v>
      </c>
      <c r="O222" s="111">
        <v>3.56</v>
      </c>
      <c r="P222" s="111">
        <v>2.97</v>
      </c>
      <c r="Q222" s="111">
        <v>13</v>
      </c>
      <c r="R222" s="111">
        <v>35</v>
      </c>
      <c r="S222" s="111">
        <v>3.03</v>
      </c>
      <c r="T222" s="111">
        <v>3.25</v>
      </c>
      <c r="U222" s="111" t="s">
        <v>604</v>
      </c>
      <c r="V222" s="111" t="s">
        <v>412</v>
      </c>
    </row>
    <row r="223" spans="1:22" x14ac:dyDescent="0.2">
      <c r="A223" s="111" t="s">
        <v>159</v>
      </c>
      <c r="B223">
        <f t="shared" si="22"/>
        <v>3.94</v>
      </c>
      <c r="C223">
        <f t="shared" si="23"/>
        <v>3.85</v>
      </c>
      <c r="D223">
        <f t="shared" si="24"/>
        <v>13</v>
      </c>
      <c r="E223">
        <f t="shared" si="25"/>
        <v>17</v>
      </c>
      <c r="F223">
        <f t="shared" si="26"/>
        <v>3.96</v>
      </c>
      <c r="G223">
        <f t="shared" si="27"/>
        <v>3.63</v>
      </c>
      <c r="H223" s="111"/>
      <c r="N223" s="111" t="s">
        <v>314</v>
      </c>
      <c r="O223" s="111">
        <v>2.7</v>
      </c>
      <c r="P223" s="111">
        <v>2.48</v>
      </c>
      <c r="Q223" s="111" t="s">
        <v>71</v>
      </c>
      <c r="R223" s="111" t="s">
        <v>71</v>
      </c>
      <c r="S223" s="111" t="s">
        <v>71</v>
      </c>
      <c r="T223" s="111" t="s">
        <v>71</v>
      </c>
      <c r="U223" s="111" t="s">
        <v>605</v>
      </c>
      <c r="V223" s="111" t="s">
        <v>412</v>
      </c>
    </row>
    <row r="224" spans="1:22" x14ac:dyDescent="0.2">
      <c r="A224" s="111" t="s">
        <v>160</v>
      </c>
      <c r="B224">
        <f t="shared" si="22"/>
        <v>2.67</v>
      </c>
      <c r="C224">
        <f t="shared" si="23"/>
        <v>2.56</v>
      </c>
      <c r="D224">
        <f t="shared" si="24"/>
        <v>3</v>
      </c>
      <c r="E224">
        <f t="shared" si="25"/>
        <v>16</v>
      </c>
      <c r="F224">
        <f t="shared" si="26"/>
        <v>2.73</v>
      </c>
      <c r="G224">
        <f t="shared" si="27"/>
        <v>2.42</v>
      </c>
      <c r="H224" s="111"/>
      <c r="N224" s="111" t="s">
        <v>315</v>
      </c>
      <c r="O224" s="111">
        <v>0</v>
      </c>
      <c r="P224" s="111" t="s">
        <v>71</v>
      </c>
      <c r="Q224" s="111" t="s">
        <v>71</v>
      </c>
      <c r="R224" s="111" t="s">
        <v>71</v>
      </c>
      <c r="S224" s="111" t="s">
        <v>71</v>
      </c>
      <c r="T224" s="111" t="s">
        <v>71</v>
      </c>
      <c r="U224" s="111" t="s">
        <v>606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316</v>
      </c>
      <c r="O225" s="111">
        <v>0.29799999999999999</v>
      </c>
      <c r="P225" s="111" t="s">
        <v>71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607</v>
      </c>
      <c r="V225" s="111" t="s">
        <v>412</v>
      </c>
    </row>
    <row r="226" spans="1:22" x14ac:dyDescent="0.2">
      <c r="A226" s="111" t="s">
        <v>162</v>
      </c>
      <c r="B226">
        <f t="shared" si="22"/>
        <v>0.45</v>
      </c>
      <c r="C226">
        <f t="shared" si="23"/>
        <v>0.46</v>
      </c>
      <c r="D226" t="str">
        <f t="shared" si="24"/>
        <v>N/A</v>
      </c>
      <c r="E226" t="str">
        <f t="shared" si="25"/>
        <v>N/A</v>
      </c>
      <c r="F226" t="str">
        <f t="shared" si="26"/>
        <v>N/A</v>
      </c>
      <c r="G226" t="str">
        <f t="shared" si="27"/>
        <v>N/A</v>
      </c>
      <c r="H226" s="111"/>
      <c r="N226" s="111" t="s">
        <v>317</v>
      </c>
      <c r="O226" s="111">
        <v>1.38</v>
      </c>
      <c r="P226" s="111">
        <v>1.34</v>
      </c>
      <c r="Q226" s="111" t="s">
        <v>71</v>
      </c>
      <c r="R226" s="111" t="s">
        <v>71</v>
      </c>
      <c r="S226" s="111" t="s">
        <v>71</v>
      </c>
      <c r="T226" s="111" t="s">
        <v>71</v>
      </c>
      <c r="U226" s="111" t="s">
        <v>608</v>
      </c>
      <c r="V226" s="111" t="s">
        <v>412</v>
      </c>
    </row>
    <row r="227" spans="1:22" x14ac:dyDescent="0.2">
      <c r="A227" s="111" t="s">
        <v>163</v>
      </c>
      <c r="B227">
        <f t="shared" si="22"/>
        <v>27.48</v>
      </c>
      <c r="C227">
        <f t="shared" si="23"/>
        <v>23.06</v>
      </c>
      <c r="D227">
        <f t="shared" si="24"/>
        <v>13</v>
      </c>
      <c r="E227" t="str">
        <f t="shared" si="25"/>
        <v>N/A</v>
      </c>
      <c r="F227">
        <f t="shared" si="26"/>
        <v>24.6</v>
      </c>
      <c r="G227" t="str">
        <f t="shared" si="27"/>
        <v>N/A</v>
      </c>
      <c r="H227" s="111"/>
      <c r="N227" s="111" t="s">
        <v>318</v>
      </c>
      <c r="O227" s="111">
        <v>0.6</v>
      </c>
      <c r="P227" s="111">
        <v>0.6</v>
      </c>
      <c r="Q227" s="111">
        <v>10</v>
      </c>
      <c r="R227" s="111">
        <v>42</v>
      </c>
      <c r="S227" s="111">
        <v>0.71</v>
      </c>
      <c r="T227" s="111">
        <v>0.752</v>
      </c>
      <c r="U227" s="111" t="s">
        <v>609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319</v>
      </c>
      <c r="O228" s="111">
        <v>0</v>
      </c>
      <c r="P228" s="111" t="s">
        <v>71</v>
      </c>
      <c r="Q228" s="111" t="s">
        <v>71</v>
      </c>
      <c r="R228" s="111" t="s">
        <v>71</v>
      </c>
      <c r="S228" s="111" t="s">
        <v>71</v>
      </c>
      <c r="T228" s="111" t="s">
        <v>71</v>
      </c>
      <c r="U228" s="111" t="s">
        <v>610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151</v>
      </c>
      <c r="O229" s="111">
        <v>4.5599999999999996</v>
      </c>
      <c r="P229" s="111">
        <v>4.12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62</v>
      </c>
      <c r="V229" s="111" t="s">
        <v>412</v>
      </c>
    </row>
    <row r="230" spans="1:22" x14ac:dyDescent="0.2">
      <c r="A230" s="111" t="s">
        <v>387</v>
      </c>
      <c r="B230">
        <f t="shared" si="22"/>
        <v>2.62</v>
      </c>
      <c r="C230">
        <f t="shared" si="23"/>
        <v>2.5499999999999998</v>
      </c>
      <c r="D230">
        <f t="shared" si="24"/>
        <v>8</v>
      </c>
      <c r="E230">
        <f t="shared" si="25"/>
        <v>16</v>
      </c>
      <c r="F230">
        <f t="shared" si="26"/>
        <v>2.64</v>
      </c>
      <c r="G230">
        <f t="shared" si="27"/>
        <v>2.41</v>
      </c>
      <c r="H230" s="111"/>
      <c r="N230" s="111" t="s">
        <v>152</v>
      </c>
      <c r="O230" s="111">
        <v>2.12</v>
      </c>
      <c r="P230" s="111">
        <v>2.06</v>
      </c>
      <c r="Q230" s="111">
        <v>7</v>
      </c>
      <c r="R230" s="111" t="s">
        <v>71</v>
      </c>
      <c r="S230" s="111">
        <v>2.08</v>
      </c>
      <c r="T230" s="111" t="s">
        <v>71</v>
      </c>
      <c r="U230" s="111" t="s">
        <v>611</v>
      </c>
      <c r="V230" s="111" t="s">
        <v>412</v>
      </c>
    </row>
    <row r="231" spans="1:22" x14ac:dyDescent="0.2">
      <c r="A231" s="111" t="s">
        <v>326</v>
      </c>
      <c r="B231">
        <f t="shared" si="22"/>
        <v>0.59499999999999997</v>
      </c>
      <c r="C231">
        <f t="shared" si="23"/>
        <v>0.52</v>
      </c>
      <c r="D231">
        <f t="shared" si="24"/>
        <v>1</v>
      </c>
      <c r="E231">
        <f t="shared" si="25"/>
        <v>12</v>
      </c>
      <c r="F231">
        <f t="shared" si="26"/>
        <v>0.59499999999999997</v>
      </c>
      <c r="G231">
        <f t="shared" si="27"/>
        <v>0.53</v>
      </c>
      <c r="H231" s="111"/>
      <c r="N231" s="111" t="s">
        <v>153</v>
      </c>
      <c r="O231" s="111">
        <v>34.200000000000003</v>
      </c>
      <c r="P231" s="111">
        <v>34</v>
      </c>
      <c r="Q231" s="111">
        <v>4</v>
      </c>
      <c r="R231" s="111">
        <v>34</v>
      </c>
      <c r="S231" s="111">
        <v>35.799999999999997</v>
      </c>
      <c r="T231" s="111">
        <v>36.6</v>
      </c>
      <c r="U231" s="111" t="s">
        <v>612</v>
      </c>
      <c r="V231" s="111" t="s">
        <v>412</v>
      </c>
    </row>
    <row r="232" spans="1:22" x14ac:dyDescent="0.2">
      <c r="A232" s="111" t="s">
        <v>164</v>
      </c>
      <c r="B232">
        <f t="shared" si="22"/>
        <v>41.4</v>
      </c>
      <c r="C232">
        <f t="shared" si="23"/>
        <v>41</v>
      </c>
      <c r="D232">
        <f t="shared" si="24"/>
        <v>52</v>
      </c>
      <c r="E232" t="str">
        <f t="shared" si="25"/>
        <v>N/A</v>
      </c>
      <c r="F232">
        <f t="shared" si="26"/>
        <v>35.299999999999997</v>
      </c>
      <c r="G232" t="str">
        <f t="shared" si="27"/>
        <v>N/A</v>
      </c>
      <c r="H232" s="111"/>
      <c r="N232" s="111" t="s">
        <v>154</v>
      </c>
      <c r="O232" s="111">
        <v>7.58</v>
      </c>
      <c r="P232" s="111">
        <v>0</v>
      </c>
      <c r="Q232" s="111">
        <v>26</v>
      </c>
      <c r="R232" s="111" t="s">
        <v>71</v>
      </c>
      <c r="S232" s="111">
        <v>7.66</v>
      </c>
      <c r="T232" s="111" t="s">
        <v>71</v>
      </c>
      <c r="U232" s="111" t="s">
        <v>613</v>
      </c>
      <c r="V232" s="111" t="s">
        <v>412</v>
      </c>
    </row>
    <row r="233" spans="1:22" x14ac:dyDescent="0.2">
      <c r="A233" s="111" t="s">
        <v>327</v>
      </c>
      <c r="B233">
        <f t="shared" si="22"/>
        <v>3.04</v>
      </c>
      <c r="C233">
        <f t="shared" si="23"/>
        <v>2.98</v>
      </c>
      <c r="D233">
        <f t="shared" si="24"/>
        <v>25</v>
      </c>
      <c r="E233">
        <f t="shared" si="25"/>
        <v>41</v>
      </c>
      <c r="F233">
        <f t="shared" si="26"/>
        <v>3.12</v>
      </c>
      <c r="G233">
        <f t="shared" si="27"/>
        <v>2.98</v>
      </c>
      <c r="H233" s="111"/>
      <c r="N233" s="111" t="s">
        <v>155</v>
      </c>
      <c r="O233" s="111">
        <v>0.1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614</v>
      </c>
      <c r="V233" s="111" t="s">
        <v>412</v>
      </c>
    </row>
    <row r="234" spans="1:22" x14ac:dyDescent="0.2">
      <c r="A234" s="111" t="s">
        <v>328</v>
      </c>
      <c r="B234">
        <f t="shared" si="22"/>
        <v>0.65200000000000002</v>
      </c>
      <c r="C234">
        <f t="shared" si="23"/>
        <v>0.73</v>
      </c>
      <c r="D234">
        <f t="shared" si="24"/>
        <v>48</v>
      </c>
      <c r="E234">
        <f t="shared" si="25"/>
        <v>36</v>
      </c>
      <c r="F234">
        <f t="shared" si="26"/>
        <v>0.79400000000000004</v>
      </c>
      <c r="G234">
        <f t="shared" si="27"/>
        <v>0.77200000000000002</v>
      </c>
      <c r="H234" s="111"/>
      <c r="N234" s="111" t="s">
        <v>320</v>
      </c>
      <c r="O234" s="111">
        <v>9.6000000000000002E-2</v>
      </c>
      <c r="P234" s="111" t="s">
        <v>71</v>
      </c>
      <c r="Q234" s="111" t="s">
        <v>71</v>
      </c>
      <c r="R234" s="111" t="s">
        <v>71</v>
      </c>
      <c r="S234" s="111" t="s">
        <v>71</v>
      </c>
      <c r="T234" s="111" t="s">
        <v>71</v>
      </c>
      <c r="U234" s="111" t="s">
        <v>615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156</v>
      </c>
      <c r="O235" s="111">
        <v>2.94</v>
      </c>
      <c r="P235" s="111">
        <v>2.29</v>
      </c>
      <c r="Q235" s="111">
        <v>5</v>
      </c>
      <c r="R235" s="111" t="s">
        <v>71</v>
      </c>
      <c r="S235" s="111">
        <v>2.5</v>
      </c>
      <c r="T235" s="111" t="s">
        <v>71</v>
      </c>
      <c r="U235" s="111" t="s">
        <v>616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781</v>
      </c>
      <c r="O236" s="111">
        <v>0</v>
      </c>
      <c r="P236" s="111" t="s">
        <v>71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719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321</v>
      </c>
      <c r="O237" s="111">
        <v>0.47399999999999998</v>
      </c>
      <c r="P237" s="111">
        <v>0.47</v>
      </c>
      <c r="Q237" s="111">
        <v>32</v>
      </c>
      <c r="R237" s="111">
        <v>52</v>
      </c>
      <c r="S237" s="111">
        <v>0.52</v>
      </c>
      <c r="T237" s="111">
        <v>0.49399999999999999</v>
      </c>
      <c r="U237" s="111" t="s">
        <v>617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322</v>
      </c>
      <c r="O238" s="111">
        <v>2.4</v>
      </c>
      <c r="P238" s="111">
        <v>2.4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618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323</v>
      </c>
      <c r="O239" s="111">
        <v>0.64</v>
      </c>
      <c r="P239" s="111" t="s">
        <v>71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619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157</v>
      </c>
      <c r="O240" s="111">
        <v>0.56999999999999995</v>
      </c>
      <c r="P240" s="111" t="s">
        <v>71</v>
      </c>
      <c r="Q240" s="111" t="s">
        <v>71</v>
      </c>
      <c r="R240" s="111" t="s">
        <v>71</v>
      </c>
      <c r="S240" s="111" t="s">
        <v>71</v>
      </c>
      <c r="T240" s="111" t="s">
        <v>71</v>
      </c>
      <c r="U240" s="111" t="s">
        <v>620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158</v>
      </c>
      <c r="O241" s="111">
        <v>21.6</v>
      </c>
      <c r="P241" s="111">
        <v>19.97</v>
      </c>
      <c r="Q241" s="111">
        <v>6</v>
      </c>
      <c r="R241" s="111">
        <v>18</v>
      </c>
      <c r="S241" s="111">
        <v>20.76</v>
      </c>
      <c r="T241" s="111">
        <v>21.36</v>
      </c>
      <c r="U241" s="111" t="s">
        <v>621</v>
      </c>
      <c r="V241" s="111" t="s">
        <v>412</v>
      </c>
    </row>
    <row r="242" spans="1:22" x14ac:dyDescent="0.2">
      <c r="A242" s="111" t="s">
        <v>335</v>
      </c>
      <c r="B242">
        <f t="shared" si="22"/>
        <v>0.44600000000000001</v>
      </c>
      <c r="C242">
        <f t="shared" si="23"/>
        <v>0.46800000000000003</v>
      </c>
      <c r="D242">
        <f t="shared" si="24"/>
        <v>34</v>
      </c>
      <c r="E242">
        <f t="shared" si="25"/>
        <v>13</v>
      </c>
      <c r="F242">
        <f t="shared" si="26"/>
        <v>0.59</v>
      </c>
      <c r="G242">
        <f t="shared" si="27"/>
        <v>0.52500000000000002</v>
      </c>
      <c r="H242" s="111"/>
      <c r="N242" s="111" t="s">
        <v>159</v>
      </c>
      <c r="O242" s="111">
        <v>3.94</v>
      </c>
      <c r="P242" s="111">
        <v>3.85</v>
      </c>
      <c r="Q242" s="111">
        <v>13</v>
      </c>
      <c r="R242" s="111">
        <v>17</v>
      </c>
      <c r="S242" s="111">
        <v>3.96</v>
      </c>
      <c r="T242" s="111">
        <v>3.63</v>
      </c>
      <c r="U242" s="111" t="s">
        <v>622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160</v>
      </c>
      <c r="O243" s="111">
        <v>2.67</v>
      </c>
      <c r="P243" s="111">
        <v>2.56</v>
      </c>
      <c r="Q243" s="111">
        <v>3</v>
      </c>
      <c r="R243" s="111">
        <v>16</v>
      </c>
      <c r="S243" s="111">
        <v>2.73</v>
      </c>
      <c r="T243" s="111">
        <v>2.42</v>
      </c>
      <c r="U243" s="111" t="s">
        <v>623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161</v>
      </c>
      <c r="O244" s="111">
        <v>0</v>
      </c>
      <c r="P244" s="111">
        <v>0.97199999999999998</v>
      </c>
      <c r="Q244" s="111">
        <v>52</v>
      </c>
      <c r="R244" s="111">
        <v>37</v>
      </c>
      <c r="S244" s="111">
        <v>0.80400000000000005</v>
      </c>
      <c r="T244" s="111">
        <v>0</v>
      </c>
      <c r="U244" s="111" t="s">
        <v>624</v>
      </c>
      <c r="V244" s="111" t="s">
        <v>412</v>
      </c>
    </row>
    <row r="245" spans="1:22" x14ac:dyDescent="0.2">
      <c r="A245" s="111" t="s">
        <v>166</v>
      </c>
      <c r="B245">
        <f t="shared" si="22"/>
        <v>39.9</v>
      </c>
      <c r="C245">
        <f t="shared" si="23"/>
        <v>38</v>
      </c>
      <c r="D245">
        <f t="shared" si="24"/>
        <v>24</v>
      </c>
      <c r="E245" t="str">
        <f t="shared" si="25"/>
        <v>N/A</v>
      </c>
      <c r="F245">
        <f t="shared" si="26"/>
        <v>34.1</v>
      </c>
      <c r="G245" t="str">
        <f t="shared" si="27"/>
        <v>N/A</v>
      </c>
      <c r="H245" s="111"/>
      <c r="N245" s="111" t="s">
        <v>162</v>
      </c>
      <c r="O245" s="111">
        <v>0.45</v>
      </c>
      <c r="P245" s="111">
        <v>0.46</v>
      </c>
      <c r="Q245" s="111" t="s">
        <v>71</v>
      </c>
      <c r="R245" s="111" t="s">
        <v>71</v>
      </c>
      <c r="S245" s="111" t="s">
        <v>71</v>
      </c>
      <c r="T245" s="111" t="s">
        <v>71</v>
      </c>
      <c r="U245" s="111" t="s">
        <v>625</v>
      </c>
      <c r="V245" s="111" t="s">
        <v>412</v>
      </c>
    </row>
    <row r="246" spans="1:22" x14ac:dyDescent="0.2">
      <c r="A246" s="111" t="s">
        <v>167</v>
      </c>
      <c r="B246">
        <f t="shared" si="22"/>
        <v>33.9</v>
      </c>
      <c r="C246">
        <f t="shared" si="23"/>
        <v>27.2</v>
      </c>
      <c r="D246">
        <f t="shared" si="24"/>
        <v>11</v>
      </c>
      <c r="E246">
        <f t="shared" si="25"/>
        <v>39</v>
      </c>
      <c r="F246">
        <f t="shared" si="26"/>
        <v>28.8</v>
      </c>
      <c r="G246">
        <f t="shared" si="27"/>
        <v>27.6</v>
      </c>
      <c r="H246" s="111"/>
      <c r="N246" s="111" t="s">
        <v>163</v>
      </c>
      <c r="O246" s="111">
        <v>27.48</v>
      </c>
      <c r="P246" s="111">
        <v>23.06</v>
      </c>
      <c r="Q246" s="111">
        <v>13</v>
      </c>
      <c r="R246" s="111" t="s">
        <v>71</v>
      </c>
      <c r="S246" s="111">
        <v>24.6</v>
      </c>
      <c r="T246" s="111" t="s">
        <v>71</v>
      </c>
      <c r="U246" s="111" t="s">
        <v>626</v>
      </c>
      <c r="V246" s="111" t="s">
        <v>412</v>
      </c>
    </row>
    <row r="247" spans="1:22" x14ac:dyDescent="0.2">
      <c r="A247" s="111" t="s">
        <v>168</v>
      </c>
      <c r="B247">
        <f t="shared" si="22"/>
        <v>2.2000000000000002</v>
      </c>
      <c r="C247">
        <f t="shared" si="23"/>
        <v>2.27</v>
      </c>
      <c r="D247">
        <f t="shared" si="24"/>
        <v>50</v>
      </c>
      <c r="E247">
        <f t="shared" si="25"/>
        <v>34</v>
      </c>
      <c r="F247">
        <f t="shared" si="26"/>
        <v>2.62</v>
      </c>
      <c r="G247">
        <f t="shared" si="27"/>
        <v>2.4900000000000002</v>
      </c>
      <c r="H247" s="111"/>
      <c r="N247" s="111" t="s">
        <v>782</v>
      </c>
      <c r="O247" s="111">
        <v>3.89</v>
      </c>
      <c r="P247" s="111" t="s">
        <v>71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783</v>
      </c>
      <c r="V247" s="111" t="s">
        <v>412</v>
      </c>
    </row>
    <row r="248" spans="1:22" x14ac:dyDescent="0.2">
      <c r="A248" s="111" t="s">
        <v>169</v>
      </c>
      <c r="B248">
        <f t="shared" si="22"/>
        <v>20.239999999999998</v>
      </c>
      <c r="C248">
        <f t="shared" si="23"/>
        <v>16.11</v>
      </c>
      <c r="D248">
        <f t="shared" si="24"/>
        <v>10</v>
      </c>
      <c r="E248">
        <f t="shared" si="25"/>
        <v>17</v>
      </c>
      <c r="F248">
        <f t="shared" si="26"/>
        <v>18.91</v>
      </c>
      <c r="G248">
        <f t="shared" si="27"/>
        <v>17.38</v>
      </c>
      <c r="H248" s="111"/>
      <c r="N248" s="111" t="s">
        <v>324</v>
      </c>
      <c r="O248" s="111">
        <v>0.05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627</v>
      </c>
      <c r="V248" s="111" t="s">
        <v>412</v>
      </c>
    </row>
    <row r="249" spans="1:22" x14ac:dyDescent="0.2">
      <c r="A249" s="111" t="s">
        <v>338</v>
      </c>
      <c r="B249">
        <f t="shared" si="22"/>
        <v>1.38</v>
      </c>
      <c r="C249" t="str">
        <f t="shared" si="23"/>
        <v>N/A</v>
      </c>
      <c r="D249" t="str">
        <f t="shared" si="24"/>
        <v>N/A</v>
      </c>
      <c r="E249" t="str">
        <f t="shared" si="25"/>
        <v>N/A</v>
      </c>
      <c r="F249" t="str">
        <f t="shared" si="26"/>
        <v>N/A</v>
      </c>
      <c r="G249" t="str">
        <f t="shared" si="27"/>
        <v>N/A</v>
      </c>
      <c r="H249" s="111"/>
      <c r="N249" s="111" t="s">
        <v>325</v>
      </c>
      <c r="O249" s="111">
        <v>7.0000000000000007E-2</v>
      </c>
      <c r="P249" s="111" t="s">
        <v>71</v>
      </c>
      <c r="Q249" s="111" t="s">
        <v>71</v>
      </c>
      <c r="R249" s="111" t="s">
        <v>71</v>
      </c>
      <c r="S249" s="111" t="s">
        <v>71</v>
      </c>
      <c r="T249" s="111" t="s">
        <v>71</v>
      </c>
      <c r="U249" s="111" t="s">
        <v>628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387</v>
      </c>
      <c r="O250" s="111">
        <v>2.62</v>
      </c>
      <c r="P250" s="111">
        <v>2.5499999999999998</v>
      </c>
      <c r="Q250" s="111">
        <v>8</v>
      </c>
      <c r="R250" s="111">
        <v>16</v>
      </c>
      <c r="S250" s="111">
        <v>2.64</v>
      </c>
      <c r="T250" s="111">
        <v>2.41</v>
      </c>
      <c r="U250" s="111" t="s">
        <v>403</v>
      </c>
      <c r="V250" s="111" t="s">
        <v>412</v>
      </c>
    </row>
    <row r="251" spans="1:22" x14ac:dyDescent="0.2">
      <c r="A251" s="111" t="s">
        <v>170</v>
      </c>
      <c r="B251">
        <f t="shared" si="22"/>
        <v>16.829999999999998</v>
      </c>
      <c r="C251">
        <f t="shared" si="23"/>
        <v>14.08</v>
      </c>
      <c r="D251">
        <f t="shared" si="24"/>
        <v>10</v>
      </c>
      <c r="E251">
        <f t="shared" si="25"/>
        <v>16</v>
      </c>
      <c r="F251">
        <f t="shared" si="26"/>
        <v>15.79</v>
      </c>
      <c r="G251">
        <f t="shared" si="27"/>
        <v>14.08</v>
      </c>
      <c r="H251" s="111"/>
      <c r="N251" s="111" t="s">
        <v>326</v>
      </c>
      <c r="O251" s="111">
        <v>0.59499999999999997</v>
      </c>
      <c r="P251" s="111">
        <v>0.52</v>
      </c>
      <c r="Q251" s="111">
        <v>1</v>
      </c>
      <c r="R251" s="111">
        <v>12</v>
      </c>
      <c r="S251" s="111">
        <v>0.59499999999999997</v>
      </c>
      <c r="T251" s="111">
        <v>0.53</v>
      </c>
      <c r="U251" s="111" t="s">
        <v>629</v>
      </c>
      <c r="V251" s="111" t="s">
        <v>412</v>
      </c>
    </row>
    <row r="252" spans="1:22" x14ac:dyDescent="0.2">
      <c r="A252" s="111" t="s">
        <v>171</v>
      </c>
      <c r="B252">
        <f t="shared" si="22"/>
        <v>11.48</v>
      </c>
      <c r="C252">
        <f t="shared" si="23"/>
        <v>11.06</v>
      </c>
      <c r="D252">
        <f t="shared" si="24"/>
        <v>3</v>
      </c>
      <c r="E252">
        <f t="shared" si="25"/>
        <v>17</v>
      </c>
      <c r="F252">
        <f t="shared" si="26"/>
        <v>11.4</v>
      </c>
      <c r="G252">
        <f t="shared" si="27"/>
        <v>11.9</v>
      </c>
      <c r="H252" s="111"/>
      <c r="N252" s="111" t="s">
        <v>164</v>
      </c>
      <c r="O252" s="111">
        <v>41.4</v>
      </c>
      <c r="P252" s="111">
        <v>41</v>
      </c>
      <c r="Q252" s="111">
        <v>52</v>
      </c>
      <c r="R252" s="111" t="s">
        <v>71</v>
      </c>
      <c r="S252" s="111">
        <v>35.299999999999997</v>
      </c>
      <c r="T252" s="111" t="s">
        <v>71</v>
      </c>
      <c r="U252" s="111" t="s">
        <v>6</v>
      </c>
      <c r="V252" s="111" t="s">
        <v>412</v>
      </c>
    </row>
    <row r="253" spans="1:22" x14ac:dyDescent="0.2">
      <c r="A253" s="111" t="s">
        <v>340</v>
      </c>
      <c r="B253">
        <f t="shared" si="22"/>
        <v>0.8</v>
      </c>
      <c r="C253">
        <f t="shared" si="23"/>
        <v>0.8</v>
      </c>
      <c r="D253">
        <f t="shared" si="24"/>
        <v>9</v>
      </c>
      <c r="E253">
        <f t="shared" si="25"/>
        <v>17</v>
      </c>
      <c r="F253">
        <f t="shared" si="26"/>
        <v>0.75800000000000001</v>
      </c>
      <c r="G253">
        <f t="shared" si="27"/>
        <v>0.84</v>
      </c>
      <c r="H253" s="111"/>
      <c r="N253" s="111" t="s">
        <v>327</v>
      </c>
      <c r="O253" s="111">
        <v>3.04</v>
      </c>
      <c r="P253" s="111">
        <v>2.98</v>
      </c>
      <c r="Q253" s="111">
        <v>25</v>
      </c>
      <c r="R253" s="111">
        <v>41</v>
      </c>
      <c r="S253" s="111">
        <v>3.12</v>
      </c>
      <c r="T253" s="111">
        <v>2.98</v>
      </c>
      <c r="U253" s="111" t="s">
        <v>630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328</v>
      </c>
      <c r="O254" s="111">
        <v>0.65200000000000002</v>
      </c>
      <c r="P254" s="111">
        <v>0.73</v>
      </c>
      <c r="Q254" s="111">
        <v>48</v>
      </c>
      <c r="R254" s="111">
        <v>36</v>
      </c>
      <c r="S254" s="111">
        <v>0.79400000000000004</v>
      </c>
      <c r="T254" s="111">
        <v>0.77200000000000002</v>
      </c>
      <c r="U254" s="111" t="s">
        <v>631</v>
      </c>
      <c r="V254" s="111" t="s">
        <v>412</v>
      </c>
    </row>
    <row r="255" spans="1:22" x14ac:dyDescent="0.2">
      <c r="A255" s="111" t="s">
        <v>342</v>
      </c>
      <c r="B255">
        <f t="shared" si="22"/>
        <v>2.5299999999999998</v>
      </c>
      <c r="C255">
        <f t="shared" si="23"/>
        <v>2.5499999999999998</v>
      </c>
      <c r="D255" t="str">
        <f t="shared" si="24"/>
        <v>N/A</v>
      </c>
      <c r="E255" t="str">
        <f t="shared" si="25"/>
        <v>N/A</v>
      </c>
      <c r="F255" t="str">
        <f t="shared" si="26"/>
        <v>N/A</v>
      </c>
      <c r="G255" t="str">
        <f t="shared" si="27"/>
        <v>N/A</v>
      </c>
      <c r="H255" s="111"/>
      <c r="N255" s="111" t="s">
        <v>329</v>
      </c>
      <c r="O255" s="111">
        <v>5.1999999999999998E-2</v>
      </c>
      <c r="P255" s="111">
        <v>0</v>
      </c>
      <c r="Q255" s="111">
        <v>16</v>
      </c>
      <c r="R255" s="111">
        <v>30</v>
      </c>
      <c r="S255" s="111">
        <v>0.107</v>
      </c>
      <c r="T255" s="111">
        <v>0</v>
      </c>
      <c r="U255" s="111" t="s">
        <v>632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330</v>
      </c>
      <c r="O256" s="111">
        <v>7.0000000000000007E-2</v>
      </c>
      <c r="P256" s="111" t="s">
        <v>71</v>
      </c>
      <c r="Q256" s="111" t="s">
        <v>71</v>
      </c>
      <c r="R256" s="111" t="s">
        <v>71</v>
      </c>
      <c r="S256" s="111" t="s">
        <v>71</v>
      </c>
      <c r="T256" s="111" t="s">
        <v>71</v>
      </c>
      <c r="U256" s="111" t="s">
        <v>633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331</v>
      </c>
      <c r="O257" s="111">
        <v>0.125</v>
      </c>
      <c r="P257" s="111" t="s">
        <v>71</v>
      </c>
      <c r="Q257" s="111" t="s">
        <v>71</v>
      </c>
      <c r="R257" s="111" t="s">
        <v>71</v>
      </c>
      <c r="S257" s="111" t="s">
        <v>71</v>
      </c>
      <c r="T257" s="111" t="s">
        <v>71</v>
      </c>
      <c r="U257" s="111" t="s">
        <v>634</v>
      </c>
      <c r="V257" s="111" t="s">
        <v>412</v>
      </c>
    </row>
    <row r="258" spans="1:22" x14ac:dyDescent="0.2">
      <c r="A258" s="111" t="s">
        <v>173</v>
      </c>
      <c r="B258">
        <f t="shared" si="22"/>
        <v>5.15</v>
      </c>
      <c r="C258">
        <f t="shared" si="23"/>
        <v>4.8520000000000003</v>
      </c>
      <c r="D258">
        <f t="shared" si="24"/>
        <v>7</v>
      </c>
      <c r="E258">
        <f t="shared" si="25"/>
        <v>21</v>
      </c>
      <c r="F258">
        <f t="shared" si="26"/>
        <v>4.9000000000000004</v>
      </c>
      <c r="G258">
        <f t="shared" si="27"/>
        <v>5.048</v>
      </c>
      <c r="H258" s="111"/>
      <c r="N258" s="111" t="s">
        <v>165</v>
      </c>
      <c r="O258" s="111">
        <v>0.32</v>
      </c>
      <c r="P258" s="111">
        <v>0</v>
      </c>
      <c r="Q258" s="111" t="s">
        <v>71</v>
      </c>
      <c r="R258" s="111" t="s">
        <v>71</v>
      </c>
      <c r="S258" s="111" t="s">
        <v>71</v>
      </c>
      <c r="T258" s="111" t="s">
        <v>71</v>
      </c>
      <c r="U258" s="111" t="s">
        <v>635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332</v>
      </c>
      <c r="O259" s="111">
        <v>0.33100000000000002</v>
      </c>
      <c r="P259" s="111">
        <v>0</v>
      </c>
      <c r="Q259" s="111" t="s">
        <v>71</v>
      </c>
      <c r="R259" s="111" t="s">
        <v>71</v>
      </c>
      <c r="S259" s="111" t="s">
        <v>71</v>
      </c>
      <c r="T259" s="111" t="s">
        <v>71</v>
      </c>
      <c r="U259" s="111" t="s">
        <v>636</v>
      </c>
      <c r="V259" s="111" t="s">
        <v>412</v>
      </c>
    </row>
    <row r="260" spans="1:22" x14ac:dyDescent="0.2">
      <c r="A260" s="111" t="s">
        <v>345</v>
      </c>
      <c r="B260">
        <f t="shared" si="22"/>
        <v>5.54</v>
      </c>
      <c r="C260">
        <f t="shared" si="23"/>
        <v>5.4</v>
      </c>
      <c r="D260">
        <f t="shared" si="24"/>
        <v>10</v>
      </c>
      <c r="E260">
        <f t="shared" si="25"/>
        <v>16</v>
      </c>
      <c r="F260">
        <f t="shared" si="26"/>
        <v>5.41</v>
      </c>
      <c r="G260">
        <f t="shared" si="27"/>
        <v>4.915</v>
      </c>
      <c r="H260" s="111"/>
      <c r="N260" s="111" t="s">
        <v>333</v>
      </c>
      <c r="O260" s="111">
        <v>0.28999999999999998</v>
      </c>
      <c r="P260" s="111">
        <v>0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637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334</v>
      </c>
      <c r="O261" s="111">
        <v>1.8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638</v>
      </c>
      <c r="V261" s="111" t="s">
        <v>412</v>
      </c>
    </row>
    <row r="262" spans="1:22" x14ac:dyDescent="0.2">
      <c r="A262" s="111" t="s">
        <v>347</v>
      </c>
      <c r="B262">
        <f t="shared" si="28"/>
        <v>8.66</v>
      </c>
      <c r="C262">
        <f t="shared" si="29"/>
        <v>8.74</v>
      </c>
      <c r="D262">
        <f t="shared" si="30"/>
        <v>29</v>
      </c>
      <c r="E262">
        <f t="shared" si="31"/>
        <v>16</v>
      </c>
      <c r="F262">
        <f t="shared" si="32"/>
        <v>8.02</v>
      </c>
      <c r="G262">
        <f t="shared" si="33"/>
        <v>7.6</v>
      </c>
      <c r="H262" s="111"/>
      <c r="N262" s="111" t="s">
        <v>335</v>
      </c>
      <c r="O262" s="111">
        <v>0.44600000000000001</v>
      </c>
      <c r="P262" s="111">
        <v>0.46800000000000003</v>
      </c>
      <c r="Q262" s="111">
        <v>34</v>
      </c>
      <c r="R262" s="111">
        <v>13</v>
      </c>
      <c r="S262" s="111">
        <v>0.59</v>
      </c>
      <c r="T262" s="111">
        <v>0.52500000000000002</v>
      </c>
      <c r="U262" s="111" t="s">
        <v>639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336</v>
      </c>
      <c r="O263" s="111">
        <v>0</v>
      </c>
      <c r="P263" s="111" t="s">
        <v>71</v>
      </c>
      <c r="Q263" s="111" t="s">
        <v>71</v>
      </c>
      <c r="R263" s="111" t="s">
        <v>71</v>
      </c>
      <c r="S263" s="111" t="s">
        <v>71</v>
      </c>
      <c r="T263" s="111" t="s">
        <v>71</v>
      </c>
      <c r="U263" s="111" t="s">
        <v>640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337</v>
      </c>
      <c r="O264" s="111">
        <v>0</v>
      </c>
      <c r="P264" s="111">
        <v>0.54</v>
      </c>
      <c r="Q264" s="111">
        <v>21</v>
      </c>
      <c r="R264" s="111">
        <v>9</v>
      </c>
      <c r="S264" s="111">
        <v>0.33500000000000002</v>
      </c>
      <c r="T264" s="111">
        <v>0.40799999999999997</v>
      </c>
      <c r="U264" s="111" t="s">
        <v>641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166</v>
      </c>
      <c r="O265" s="111">
        <v>39.9</v>
      </c>
      <c r="P265" s="111">
        <v>38</v>
      </c>
      <c r="Q265" s="111">
        <v>24</v>
      </c>
      <c r="R265" s="111" t="s">
        <v>71</v>
      </c>
      <c r="S265" s="111">
        <v>34.1</v>
      </c>
      <c r="T265" s="111" t="s">
        <v>71</v>
      </c>
      <c r="U265" s="111" t="s">
        <v>642</v>
      </c>
      <c r="V265" s="111" t="s">
        <v>412</v>
      </c>
    </row>
    <row r="266" spans="1:22" x14ac:dyDescent="0.2">
      <c r="A266" s="111" t="s">
        <v>175</v>
      </c>
      <c r="B266">
        <f t="shared" si="28"/>
        <v>14.9</v>
      </c>
      <c r="C266">
        <f t="shared" si="29"/>
        <v>14.3</v>
      </c>
      <c r="D266" t="str">
        <f t="shared" si="30"/>
        <v>N/A</v>
      </c>
      <c r="E266" t="str">
        <f t="shared" si="31"/>
        <v>N/A</v>
      </c>
      <c r="F266" t="str">
        <f t="shared" si="32"/>
        <v>N/A</v>
      </c>
      <c r="G266" t="str">
        <f t="shared" si="33"/>
        <v>N/A</v>
      </c>
      <c r="H266" s="111"/>
      <c r="N266" s="111" t="s">
        <v>167</v>
      </c>
      <c r="O266" s="111">
        <v>33.9</v>
      </c>
      <c r="P266" s="111">
        <v>27.2</v>
      </c>
      <c r="Q266" s="111">
        <v>11</v>
      </c>
      <c r="R266" s="111">
        <v>39</v>
      </c>
      <c r="S266" s="111">
        <v>28.8</v>
      </c>
      <c r="T266" s="111">
        <v>27.6</v>
      </c>
      <c r="U266" s="111" t="s">
        <v>643</v>
      </c>
      <c r="V266" s="111" t="s">
        <v>412</v>
      </c>
    </row>
    <row r="267" spans="1:22" x14ac:dyDescent="0.2">
      <c r="A267" s="111" t="s">
        <v>176</v>
      </c>
      <c r="B267">
        <f t="shared" si="28"/>
        <v>3.7850000000000001</v>
      </c>
      <c r="C267">
        <f t="shared" si="29"/>
        <v>3.9849999999999999</v>
      </c>
      <c r="D267">
        <f t="shared" si="30"/>
        <v>4</v>
      </c>
      <c r="E267">
        <f t="shared" si="31"/>
        <v>3</v>
      </c>
      <c r="F267">
        <f t="shared" si="32"/>
        <v>3.9649999999999999</v>
      </c>
      <c r="G267">
        <f t="shared" si="33"/>
        <v>3.81</v>
      </c>
      <c r="H267" s="111"/>
      <c r="N267" s="111" t="s">
        <v>168</v>
      </c>
      <c r="O267" s="111">
        <v>2.2000000000000002</v>
      </c>
      <c r="P267" s="111">
        <v>2.27</v>
      </c>
      <c r="Q267" s="111">
        <v>50</v>
      </c>
      <c r="R267" s="111">
        <v>34</v>
      </c>
      <c r="S267" s="111">
        <v>2.62</v>
      </c>
      <c r="T267" s="111">
        <v>2.4900000000000002</v>
      </c>
      <c r="U267" s="111" t="s">
        <v>644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806</v>
      </c>
      <c r="O268" s="111">
        <v>1.17</v>
      </c>
      <c r="P268" s="111">
        <v>1.1100000000000001</v>
      </c>
      <c r="Q268" s="111">
        <v>13</v>
      </c>
      <c r="R268" s="111">
        <v>35</v>
      </c>
      <c r="S268" s="111">
        <v>1.1850000000000001</v>
      </c>
      <c r="T268" s="111">
        <v>1.19</v>
      </c>
      <c r="U268" s="111" t="s">
        <v>806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169</v>
      </c>
      <c r="O269" s="111">
        <v>20.239999999999998</v>
      </c>
      <c r="P269" s="111">
        <v>16.11</v>
      </c>
      <c r="Q269" s="111">
        <v>10</v>
      </c>
      <c r="R269" s="111">
        <v>17</v>
      </c>
      <c r="S269" s="111">
        <v>18.91</v>
      </c>
      <c r="T269" s="111">
        <v>17.38</v>
      </c>
      <c r="U269" s="111" t="s">
        <v>7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784</v>
      </c>
      <c r="O270" s="111">
        <v>15.9</v>
      </c>
      <c r="P270" s="111">
        <v>15.52</v>
      </c>
      <c r="Q270" s="111">
        <v>13</v>
      </c>
      <c r="R270" s="111">
        <v>17</v>
      </c>
      <c r="S270" s="111">
        <v>14.6</v>
      </c>
      <c r="T270" s="111">
        <v>14.02</v>
      </c>
      <c r="U270" s="111" t="s">
        <v>784</v>
      </c>
      <c r="V270" s="111" t="s">
        <v>412</v>
      </c>
    </row>
    <row r="271" spans="1:22" x14ac:dyDescent="0.2">
      <c r="A271" s="111" t="s">
        <v>352</v>
      </c>
      <c r="B271">
        <f t="shared" si="28"/>
        <v>0.23</v>
      </c>
      <c r="C271">
        <f t="shared" si="29"/>
        <v>0.214</v>
      </c>
      <c r="D271">
        <f t="shared" si="30"/>
        <v>5</v>
      </c>
      <c r="E271">
        <f t="shared" si="31"/>
        <v>10</v>
      </c>
      <c r="F271">
        <f t="shared" si="32"/>
        <v>0.23</v>
      </c>
      <c r="G271">
        <f t="shared" si="33"/>
        <v>0.21</v>
      </c>
      <c r="H271" s="111"/>
      <c r="N271" s="111" t="s">
        <v>338</v>
      </c>
      <c r="O271" s="111">
        <v>1.38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645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339</v>
      </c>
      <c r="O272" s="111">
        <v>4.46</v>
      </c>
      <c r="P272" s="111" t="s">
        <v>71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646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170</v>
      </c>
      <c r="O273" s="111">
        <v>16.829999999999998</v>
      </c>
      <c r="P273" s="111">
        <v>14.08</v>
      </c>
      <c r="Q273" s="111">
        <v>10</v>
      </c>
      <c r="R273" s="111">
        <v>16</v>
      </c>
      <c r="S273" s="111">
        <v>15.79</v>
      </c>
      <c r="T273" s="111">
        <v>14.08</v>
      </c>
      <c r="U273" s="111" t="s">
        <v>51</v>
      </c>
      <c r="V273" s="111" t="s">
        <v>412</v>
      </c>
    </row>
    <row r="274" spans="1:22" x14ac:dyDescent="0.2">
      <c r="A274" s="111" t="s">
        <v>354</v>
      </c>
      <c r="B274">
        <f t="shared" si="28"/>
        <v>5.7</v>
      </c>
      <c r="C274">
        <f t="shared" si="29"/>
        <v>4.84</v>
      </c>
      <c r="D274">
        <f t="shared" si="30"/>
        <v>6</v>
      </c>
      <c r="E274">
        <f t="shared" si="31"/>
        <v>16</v>
      </c>
      <c r="F274">
        <f t="shared" si="32"/>
        <v>5.45</v>
      </c>
      <c r="G274">
        <f t="shared" si="33"/>
        <v>4.92</v>
      </c>
      <c r="H274" s="111"/>
      <c r="N274" s="111" t="s">
        <v>171</v>
      </c>
      <c r="O274" s="111">
        <v>11.48</v>
      </c>
      <c r="P274" s="111">
        <v>11.06</v>
      </c>
      <c r="Q274" s="111">
        <v>3</v>
      </c>
      <c r="R274" s="111">
        <v>17</v>
      </c>
      <c r="S274" s="111">
        <v>11.4</v>
      </c>
      <c r="T274" s="111">
        <v>11.9</v>
      </c>
      <c r="U274" s="111" t="s">
        <v>67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340</v>
      </c>
      <c r="O275" s="111">
        <v>0.8</v>
      </c>
      <c r="P275" s="111">
        <v>0.8</v>
      </c>
      <c r="Q275" s="111">
        <v>9</v>
      </c>
      <c r="R275" s="111">
        <v>17</v>
      </c>
      <c r="S275" s="111">
        <v>0.75800000000000001</v>
      </c>
      <c r="T275" s="111">
        <v>0.84</v>
      </c>
      <c r="U275" s="111" t="s">
        <v>647</v>
      </c>
      <c r="V275" s="111" t="s">
        <v>412</v>
      </c>
    </row>
    <row r="276" spans="1:22" x14ac:dyDescent="0.2">
      <c r="A276" s="111" t="s">
        <v>179</v>
      </c>
      <c r="B276">
        <f t="shared" si="28"/>
        <v>1.69</v>
      </c>
      <c r="C276">
        <f t="shared" si="29"/>
        <v>1.89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1"/>
      <c r="N276" s="111" t="s">
        <v>341</v>
      </c>
      <c r="O276" s="111">
        <v>6.6</v>
      </c>
      <c r="P276" s="111">
        <v>7.35</v>
      </c>
      <c r="Q276" s="111">
        <v>9</v>
      </c>
      <c r="R276" s="111">
        <v>0</v>
      </c>
      <c r="S276" s="111">
        <v>7.2</v>
      </c>
      <c r="T276" s="111">
        <v>6.6</v>
      </c>
      <c r="U276" s="111" t="s">
        <v>648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342</v>
      </c>
      <c r="O277" s="111">
        <v>2.5299999999999998</v>
      </c>
      <c r="P277" s="111">
        <v>2.5499999999999998</v>
      </c>
      <c r="Q277" s="111" t="s">
        <v>71</v>
      </c>
      <c r="R277" s="111" t="s">
        <v>71</v>
      </c>
      <c r="S277" s="111" t="s">
        <v>71</v>
      </c>
      <c r="T277" s="111" t="s">
        <v>71</v>
      </c>
      <c r="U277" s="111" t="s">
        <v>649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172</v>
      </c>
      <c r="O278" s="111">
        <v>7.0000000000000007E-2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650</v>
      </c>
      <c r="V278" s="111" t="s">
        <v>412</v>
      </c>
    </row>
    <row r="279" spans="1:22" x14ac:dyDescent="0.2">
      <c r="A279" s="111" t="s">
        <v>358</v>
      </c>
      <c r="B279">
        <f t="shared" si="28"/>
        <v>3274.6599000000001</v>
      </c>
      <c r="C279">
        <f t="shared" si="29"/>
        <v>2755.49</v>
      </c>
      <c r="D279">
        <f t="shared" si="30"/>
        <v>7</v>
      </c>
      <c r="E279">
        <f t="shared" si="31"/>
        <v>13</v>
      </c>
      <c r="F279">
        <f t="shared" si="32"/>
        <v>3138.3400999999999</v>
      </c>
      <c r="G279">
        <f t="shared" si="33"/>
        <v>2800.6201000000001</v>
      </c>
      <c r="H279" s="111"/>
      <c r="N279" s="111" t="s">
        <v>343</v>
      </c>
      <c r="O279" s="111">
        <v>1.276</v>
      </c>
      <c r="P279" s="111">
        <v>1.1100000000000001</v>
      </c>
      <c r="Q279" s="111">
        <v>0</v>
      </c>
      <c r="R279" s="111" t="s">
        <v>71</v>
      </c>
      <c r="S279" s="111">
        <v>1.276</v>
      </c>
      <c r="T279" s="111" t="s">
        <v>71</v>
      </c>
      <c r="U279" s="111" t="s">
        <v>651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173</v>
      </c>
      <c r="O280" s="111">
        <v>5.15</v>
      </c>
      <c r="P280" s="111">
        <v>4.8520000000000003</v>
      </c>
      <c r="Q280" s="111">
        <v>7</v>
      </c>
      <c r="R280" s="111">
        <v>21</v>
      </c>
      <c r="S280" s="111">
        <v>4.9000000000000004</v>
      </c>
      <c r="T280" s="111">
        <v>5.048</v>
      </c>
      <c r="U280" s="111" t="s">
        <v>652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344</v>
      </c>
      <c r="O281" s="111">
        <v>1E-3</v>
      </c>
      <c r="P281" s="111" t="s">
        <v>71</v>
      </c>
      <c r="Q281" s="111" t="s">
        <v>71</v>
      </c>
      <c r="R281" s="111" t="s">
        <v>71</v>
      </c>
      <c r="S281" s="111" t="s">
        <v>71</v>
      </c>
      <c r="T281" s="111" t="s">
        <v>71</v>
      </c>
      <c r="U281" s="111" t="s">
        <v>653</v>
      </c>
      <c r="V281" s="111" t="s">
        <v>412</v>
      </c>
    </row>
    <row r="282" spans="1:22" x14ac:dyDescent="0.2">
      <c r="A282" s="111" t="s">
        <v>180</v>
      </c>
      <c r="B282">
        <f t="shared" si="28"/>
        <v>13.3</v>
      </c>
      <c r="C282">
        <f t="shared" si="29"/>
        <v>13.1</v>
      </c>
      <c r="D282">
        <f t="shared" si="30"/>
        <v>12</v>
      </c>
      <c r="E282">
        <f t="shared" si="31"/>
        <v>26</v>
      </c>
      <c r="F282">
        <f t="shared" si="32"/>
        <v>12.6</v>
      </c>
      <c r="G282">
        <f t="shared" si="33"/>
        <v>12.38</v>
      </c>
      <c r="H282" s="111"/>
      <c r="N282" s="111" t="s">
        <v>345</v>
      </c>
      <c r="O282" s="111">
        <v>5.54</v>
      </c>
      <c r="P282" s="111">
        <v>5.4</v>
      </c>
      <c r="Q282" s="111">
        <v>10</v>
      </c>
      <c r="R282" s="111">
        <v>16</v>
      </c>
      <c r="S282" s="111">
        <v>5.41</v>
      </c>
      <c r="T282" s="111">
        <v>4.915</v>
      </c>
      <c r="U282" s="111" t="s">
        <v>394</v>
      </c>
      <c r="V282" s="111" t="s">
        <v>412</v>
      </c>
    </row>
    <row r="283" spans="1:22" x14ac:dyDescent="0.2">
      <c r="A283" s="111" t="s">
        <v>361</v>
      </c>
      <c r="B283">
        <f t="shared" si="28"/>
        <v>1.07</v>
      </c>
      <c r="C283" t="str">
        <f t="shared" si="29"/>
        <v>N/A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1"/>
      <c r="N283" s="111" t="s">
        <v>346</v>
      </c>
      <c r="O283" s="111">
        <v>0.33300000000000002</v>
      </c>
      <c r="P283" s="111">
        <v>0</v>
      </c>
      <c r="Q283" s="111">
        <v>8</v>
      </c>
      <c r="R283" s="111">
        <v>14</v>
      </c>
      <c r="S283" s="111">
        <v>0.82</v>
      </c>
      <c r="T283" s="111">
        <v>0</v>
      </c>
      <c r="U283" s="111" t="s">
        <v>654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347</v>
      </c>
      <c r="O284" s="111">
        <v>8.66</v>
      </c>
      <c r="P284" s="111">
        <v>8.74</v>
      </c>
      <c r="Q284" s="111">
        <v>29</v>
      </c>
      <c r="R284" s="111">
        <v>16</v>
      </c>
      <c r="S284" s="111">
        <v>8.02</v>
      </c>
      <c r="T284" s="111">
        <v>7.6</v>
      </c>
      <c r="U284" s="111" t="s">
        <v>655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348</v>
      </c>
      <c r="O285" s="111">
        <v>0</v>
      </c>
      <c r="P285" s="111" t="s">
        <v>71</v>
      </c>
      <c r="Q285" s="111" t="s">
        <v>71</v>
      </c>
      <c r="R285" s="111" t="s">
        <v>71</v>
      </c>
      <c r="S285" s="111" t="s">
        <v>71</v>
      </c>
      <c r="T285" s="111" t="s">
        <v>71</v>
      </c>
      <c r="U285" s="111" t="s">
        <v>656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349</v>
      </c>
      <c r="O286" s="111">
        <v>0.13500000000000001</v>
      </c>
      <c r="P286" s="111">
        <v>0</v>
      </c>
      <c r="Q286" s="111">
        <v>8</v>
      </c>
      <c r="R286" s="111" t="s">
        <v>71</v>
      </c>
      <c r="S286" s="111">
        <v>8.8999999999999996E-2</v>
      </c>
      <c r="T286" s="111" t="s">
        <v>71</v>
      </c>
      <c r="U286" s="111" t="s">
        <v>657</v>
      </c>
      <c r="V286" s="111" t="s">
        <v>412</v>
      </c>
    </row>
    <row r="287" spans="1:22" x14ac:dyDescent="0.2">
      <c r="A287" s="111" t="s">
        <v>365</v>
      </c>
      <c r="B287">
        <f t="shared" si="28"/>
        <v>0.33300000000000002</v>
      </c>
      <c r="C287">
        <f t="shared" si="29"/>
        <v>0.35499999999999998</v>
      </c>
      <c r="D287" t="str">
        <f t="shared" si="30"/>
        <v>N/A</v>
      </c>
      <c r="E287">
        <f t="shared" si="31"/>
        <v>17</v>
      </c>
      <c r="F287" t="str">
        <f t="shared" si="32"/>
        <v>N/A</v>
      </c>
      <c r="G287">
        <f t="shared" si="33"/>
        <v>0.32600000000000001</v>
      </c>
      <c r="N287" s="111" t="s">
        <v>174</v>
      </c>
      <c r="O287" s="111">
        <v>4.41</v>
      </c>
      <c r="P287" s="111">
        <v>4.5999999999999996</v>
      </c>
      <c r="Q287" s="111" t="s">
        <v>71</v>
      </c>
      <c r="R287" s="111" t="s">
        <v>71</v>
      </c>
      <c r="S287" s="111" t="s">
        <v>71</v>
      </c>
      <c r="T287" s="111" t="s">
        <v>71</v>
      </c>
      <c r="U287" s="111" t="s">
        <v>63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175</v>
      </c>
      <c r="O288" s="111">
        <v>14.9</v>
      </c>
      <c r="P288" s="111">
        <v>14.3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658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176</v>
      </c>
      <c r="O289" s="111">
        <v>3.7850000000000001</v>
      </c>
      <c r="P289" s="111">
        <v>3.9849999999999999</v>
      </c>
      <c r="Q289" s="111">
        <v>4</v>
      </c>
      <c r="R289" s="111">
        <v>3</v>
      </c>
      <c r="S289" s="111">
        <v>3.9649999999999999</v>
      </c>
      <c r="T289" s="111">
        <v>3.81</v>
      </c>
      <c r="U289" s="111" t="s">
        <v>52</v>
      </c>
      <c r="V289" s="111" t="s">
        <v>412</v>
      </c>
    </row>
    <row r="290" spans="1:22" x14ac:dyDescent="0.2">
      <c r="A290" s="111" t="s">
        <v>366</v>
      </c>
      <c r="B290">
        <f t="shared" si="28"/>
        <v>1.42</v>
      </c>
      <c r="C290">
        <f t="shared" si="29"/>
        <v>1.325</v>
      </c>
      <c r="D290">
        <f t="shared" si="30"/>
        <v>6</v>
      </c>
      <c r="E290" t="str">
        <f t="shared" si="31"/>
        <v>N/A</v>
      </c>
      <c r="F290">
        <f t="shared" si="32"/>
        <v>1.36</v>
      </c>
      <c r="G290" t="str">
        <f t="shared" si="33"/>
        <v>N/A</v>
      </c>
      <c r="N290" s="111" t="s">
        <v>350</v>
      </c>
      <c r="O290" s="111">
        <v>2.34</v>
      </c>
      <c r="P290" s="111">
        <v>0</v>
      </c>
      <c r="Q290" s="111">
        <v>15</v>
      </c>
      <c r="R290" s="111" t="s">
        <v>71</v>
      </c>
      <c r="S290" s="111">
        <v>6.55</v>
      </c>
      <c r="T290" s="111" t="s">
        <v>71</v>
      </c>
      <c r="U290" s="111" t="s">
        <v>659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177</v>
      </c>
      <c r="O291" s="111">
        <v>0</v>
      </c>
      <c r="P291" s="111" t="s">
        <v>71</v>
      </c>
      <c r="Q291" s="111" t="s">
        <v>71</v>
      </c>
      <c r="R291" s="111" t="s">
        <v>71</v>
      </c>
      <c r="S291" s="111" t="s">
        <v>71</v>
      </c>
      <c r="T291" s="111" t="s">
        <v>71</v>
      </c>
      <c r="U291" s="111" t="s">
        <v>660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351</v>
      </c>
      <c r="O292" s="111">
        <v>0</v>
      </c>
      <c r="P292" s="111" t="s">
        <v>71</v>
      </c>
      <c r="Q292" s="111" t="s">
        <v>71</v>
      </c>
      <c r="R292" s="111" t="s">
        <v>71</v>
      </c>
      <c r="S292" s="111" t="s">
        <v>71</v>
      </c>
      <c r="T292" s="111" t="s">
        <v>71</v>
      </c>
      <c r="U292" s="111" t="s">
        <v>661</v>
      </c>
      <c r="V292" s="111" t="s">
        <v>412</v>
      </c>
    </row>
    <row r="293" spans="1:22" x14ac:dyDescent="0.2">
      <c r="A293" s="111" t="s">
        <v>184</v>
      </c>
      <c r="B293">
        <f t="shared" si="28"/>
        <v>5.68</v>
      </c>
      <c r="C293">
        <f t="shared" si="29"/>
        <v>5.54</v>
      </c>
      <c r="D293">
        <f t="shared" si="30"/>
        <v>7</v>
      </c>
      <c r="E293">
        <f t="shared" si="31"/>
        <v>22</v>
      </c>
      <c r="F293">
        <f t="shared" si="32"/>
        <v>5.88</v>
      </c>
      <c r="G293">
        <f t="shared" si="33"/>
        <v>6.12</v>
      </c>
      <c r="N293" s="111" t="s">
        <v>352</v>
      </c>
      <c r="O293" s="111">
        <v>0.23</v>
      </c>
      <c r="P293" s="111">
        <v>0.214</v>
      </c>
      <c r="Q293" s="111">
        <v>5</v>
      </c>
      <c r="R293" s="111">
        <v>10</v>
      </c>
      <c r="S293" s="111">
        <v>0.23</v>
      </c>
      <c r="T293" s="111">
        <v>0.21</v>
      </c>
      <c r="U293" s="111" t="s">
        <v>662</v>
      </c>
      <c r="V293" s="111" t="s">
        <v>412</v>
      </c>
    </row>
    <row r="294" spans="1:22" x14ac:dyDescent="0.2">
      <c r="A294" s="111" t="s">
        <v>185</v>
      </c>
      <c r="B294">
        <f t="shared" si="28"/>
        <v>0.51800000000000002</v>
      </c>
      <c r="C294">
        <f t="shared" si="29"/>
        <v>0.54</v>
      </c>
      <c r="D294">
        <f t="shared" si="30"/>
        <v>23</v>
      </c>
      <c r="E294">
        <f t="shared" si="31"/>
        <v>17</v>
      </c>
      <c r="F294">
        <f t="shared" si="32"/>
        <v>0.6</v>
      </c>
      <c r="G294">
        <f t="shared" si="33"/>
        <v>0.51400000000000001</v>
      </c>
      <c r="N294" s="111" t="s">
        <v>785</v>
      </c>
      <c r="O294" s="111">
        <v>1.208</v>
      </c>
      <c r="P294" s="111">
        <v>1.238</v>
      </c>
      <c r="Q294" s="111" t="s">
        <v>71</v>
      </c>
      <c r="R294" s="111">
        <v>18</v>
      </c>
      <c r="S294" s="111" t="s">
        <v>71</v>
      </c>
      <c r="T294" s="111">
        <v>1.246</v>
      </c>
      <c r="U294" s="111" t="s">
        <v>722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178</v>
      </c>
      <c r="O295" s="111">
        <v>4.4000000000000004</v>
      </c>
      <c r="P295" s="111">
        <v>0</v>
      </c>
      <c r="Q295" s="111">
        <v>9</v>
      </c>
      <c r="R295" s="111">
        <v>15</v>
      </c>
      <c r="S295" s="111">
        <v>4.68</v>
      </c>
      <c r="T295" s="111">
        <v>0</v>
      </c>
      <c r="U295" s="111" t="s">
        <v>395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353</v>
      </c>
      <c r="O296" s="111">
        <v>0</v>
      </c>
      <c r="P296" s="111" t="s">
        <v>71</v>
      </c>
      <c r="Q296" s="111" t="s">
        <v>71</v>
      </c>
      <c r="R296" s="111" t="s">
        <v>71</v>
      </c>
      <c r="S296" s="111" t="s">
        <v>71</v>
      </c>
      <c r="T296" s="111" t="s">
        <v>71</v>
      </c>
      <c r="U296" s="111" t="s">
        <v>663</v>
      </c>
      <c r="V296" s="111" t="s">
        <v>412</v>
      </c>
    </row>
    <row r="297" spans="1:22" x14ac:dyDescent="0.2">
      <c r="A297" s="111" t="s">
        <v>186</v>
      </c>
      <c r="B297">
        <f t="shared" si="28"/>
        <v>0.16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354</v>
      </c>
      <c r="O297" s="111">
        <v>5.7</v>
      </c>
      <c r="P297" s="111">
        <v>4.84</v>
      </c>
      <c r="Q297" s="111">
        <v>6</v>
      </c>
      <c r="R297" s="111">
        <v>16</v>
      </c>
      <c r="S297" s="111">
        <v>5.45</v>
      </c>
      <c r="T297" s="111">
        <v>4.92</v>
      </c>
      <c r="U297" s="111" t="s">
        <v>664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786</v>
      </c>
      <c r="O298" s="111">
        <v>5.9</v>
      </c>
      <c r="P298" s="111">
        <v>5.95</v>
      </c>
      <c r="Q298" s="111" t="s">
        <v>71</v>
      </c>
      <c r="R298" s="111" t="s">
        <v>71</v>
      </c>
      <c r="S298" s="111" t="s">
        <v>71</v>
      </c>
      <c r="T298" s="111" t="s">
        <v>71</v>
      </c>
      <c r="U298" s="111" t="s">
        <v>723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355</v>
      </c>
      <c r="O299" s="111">
        <v>6.0000000000000001E-3</v>
      </c>
      <c r="P299" s="111">
        <v>0</v>
      </c>
      <c r="Q299" s="111" t="s">
        <v>71</v>
      </c>
      <c r="R299" s="111" t="s">
        <v>71</v>
      </c>
      <c r="S299" s="111" t="s">
        <v>71</v>
      </c>
      <c r="T299" s="111" t="s">
        <v>71</v>
      </c>
      <c r="U299" s="111" t="s">
        <v>665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438</v>
      </c>
      <c r="O300" s="111">
        <v>4.3899999999999997</v>
      </c>
      <c r="P300" s="111">
        <v>3.66</v>
      </c>
      <c r="Q300" s="111">
        <v>12</v>
      </c>
      <c r="R300" s="111">
        <v>17</v>
      </c>
      <c r="S300" s="111">
        <v>4.3600000000000003</v>
      </c>
      <c r="T300" s="111">
        <v>4</v>
      </c>
      <c r="U300" s="111" t="s">
        <v>438</v>
      </c>
      <c r="V300" s="111" t="s">
        <v>412</v>
      </c>
    </row>
    <row r="301" spans="1:22" x14ac:dyDescent="0.2">
      <c r="A301" s="111" t="s">
        <v>187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179</v>
      </c>
      <c r="O301" s="111">
        <v>1.69</v>
      </c>
      <c r="P301" s="111">
        <v>1.89</v>
      </c>
      <c r="Q301" s="111" t="s">
        <v>71</v>
      </c>
      <c r="R301" s="111" t="s">
        <v>71</v>
      </c>
      <c r="S301" s="111" t="s">
        <v>71</v>
      </c>
      <c r="T301" s="111" t="s">
        <v>71</v>
      </c>
      <c r="U301" s="111" t="s">
        <v>797</v>
      </c>
      <c r="V301" s="111" t="s">
        <v>412</v>
      </c>
    </row>
    <row r="302" spans="1:22" x14ac:dyDescent="0.2">
      <c r="A302" s="141" t="s">
        <v>438</v>
      </c>
      <c r="B302">
        <f t="shared" si="28"/>
        <v>4.3899999999999997</v>
      </c>
      <c r="C302">
        <f t="shared" si="29"/>
        <v>3.66</v>
      </c>
      <c r="D302">
        <f t="shared" si="30"/>
        <v>12</v>
      </c>
      <c r="E302">
        <f t="shared" si="31"/>
        <v>17</v>
      </c>
      <c r="F302">
        <f t="shared" si="32"/>
        <v>4.3600000000000003</v>
      </c>
      <c r="G302">
        <f t="shared" si="33"/>
        <v>4</v>
      </c>
      <c r="N302" s="111" t="s">
        <v>787</v>
      </c>
      <c r="O302" s="111">
        <v>1.61</v>
      </c>
      <c r="P302" s="111">
        <v>1.56</v>
      </c>
      <c r="Q302" s="111">
        <v>9</v>
      </c>
      <c r="R302" s="111" t="s">
        <v>71</v>
      </c>
      <c r="S302" s="111">
        <v>1.605</v>
      </c>
      <c r="T302" s="111" t="s">
        <v>71</v>
      </c>
      <c r="U302" s="111" t="s">
        <v>730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356</v>
      </c>
      <c r="O303" s="111">
        <v>0</v>
      </c>
      <c r="P303" s="111" t="s">
        <v>71</v>
      </c>
      <c r="Q303" s="111" t="s">
        <v>71</v>
      </c>
      <c r="R303" s="111" t="s">
        <v>71</v>
      </c>
      <c r="S303" s="111" t="s">
        <v>71</v>
      </c>
      <c r="T303" s="111" t="s">
        <v>71</v>
      </c>
      <c r="U303" s="111" t="s">
        <v>666</v>
      </c>
      <c r="V303" s="111" t="s">
        <v>412</v>
      </c>
    </row>
    <row r="304" spans="1:22" x14ac:dyDescent="0.2">
      <c r="A304" s="111" t="s">
        <v>400</v>
      </c>
      <c r="B304">
        <f t="shared" si="28"/>
        <v>40.1</v>
      </c>
      <c r="C304">
        <f t="shared" si="29"/>
        <v>39.549999999999997</v>
      </c>
      <c r="D304">
        <f t="shared" si="30"/>
        <v>11</v>
      </c>
      <c r="E304">
        <f t="shared" si="31"/>
        <v>17</v>
      </c>
      <c r="F304">
        <f t="shared" si="32"/>
        <v>40.700000000000003</v>
      </c>
      <c r="G304">
        <f t="shared" si="33"/>
        <v>39.5</v>
      </c>
      <c r="N304" s="111" t="s">
        <v>357</v>
      </c>
      <c r="O304" s="111">
        <v>3.2000000000000001E-2</v>
      </c>
      <c r="P304" s="111" t="s">
        <v>71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667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358</v>
      </c>
      <c r="O305" s="111">
        <v>3274.6599000000001</v>
      </c>
      <c r="P305" s="111">
        <v>2755.49</v>
      </c>
      <c r="Q305" s="111">
        <v>7</v>
      </c>
      <c r="R305" s="111">
        <v>13</v>
      </c>
      <c r="S305" s="111">
        <v>3138.3400999999999</v>
      </c>
      <c r="T305" s="111">
        <v>2800.6201000000001</v>
      </c>
      <c r="U305" s="111" t="s">
        <v>668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359</v>
      </c>
      <c r="O306" s="111">
        <v>0</v>
      </c>
      <c r="P306" s="111" t="s">
        <v>71</v>
      </c>
      <c r="Q306" s="111" t="s">
        <v>71</v>
      </c>
      <c r="R306" s="111" t="s">
        <v>71</v>
      </c>
      <c r="S306" s="111" t="s">
        <v>71</v>
      </c>
      <c r="T306" s="111" t="s">
        <v>71</v>
      </c>
      <c r="U306" s="111" t="s">
        <v>669</v>
      </c>
      <c r="V306" s="111" t="s">
        <v>412</v>
      </c>
    </row>
    <row r="307" spans="1:22" x14ac:dyDescent="0.2">
      <c r="A307" s="111" t="s">
        <v>189</v>
      </c>
      <c r="B307">
        <f t="shared" si="28"/>
        <v>1.2</v>
      </c>
      <c r="C307">
        <f t="shared" si="29"/>
        <v>1.23</v>
      </c>
      <c r="D307" t="str">
        <f t="shared" si="30"/>
        <v>N/A</v>
      </c>
      <c r="E307" t="str">
        <f t="shared" si="31"/>
        <v>N/A</v>
      </c>
      <c r="F307" t="str">
        <f t="shared" si="32"/>
        <v>N/A</v>
      </c>
      <c r="G307" t="str">
        <f t="shared" si="33"/>
        <v>N/A</v>
      </c>
      <c r="N307" s="111" t="s">
        <v>788</v>
      </c>
      <c r="O307" s="111">
        <v>0.20050000000000001</v>
      </c>
      <c r="P307" s="111">
        <v>0.21149999999999999</v>
      </c>
      <c r="Q307" s="111">
        <v>23</v>
      </c>
      <c r="R307" s="111">
        <v>21</v>
      </c>
      <c r="S307" s="111">
        <v>0.23949999999999999</v>
      </c>
      <c r="T307" s="111">
        <v>0.22500000000000001</v>
      </c>
      <c r="U307" s="111" t="s">
        <v>731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360</v>
      </c>
      <c r="O308" s="111">
        <v>2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670</v>
      </c>
      <c r="V308" s="111" t="s">
        <v>412</v>
      </c>
    </row>
    <row r="309" spans="1:22" x14ac:dyDescent="0.2">
      <c r="A309" s="111" t="s">
        <v>377</v>
      </c>
      <c r="B309">
        <f t="shared" si="28"/>
        <v>1.325</v>
      </c>
      <c r="C309">
        <f t="shared" si="29"/>
        <v>1.25</v>
      </c>
      <c r="D309">
        <f t="shared" si="30"/>
        <v>10</v>
      </c>
      <c r="E309">
        <f t="shared" si="31"/>
        <v>40</v>
      </c>
      <c r="F309">
        <f t="shared" si="32"/>
        <v>1.3149999999999999</v>
      </c>
      <c r="G309">
        <f t="shared" si="33"/>
        <v>1.42</v>
      </c>
      <c r="N309" s="111" t="s">
        <v>789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732</v>
      </c>
      <c r="V309" s="111" t="s">
        <v>412</v>
      </c>
    </row>
    <row r="310" spans="1:22" x14ac:dyDescent="0.2">
      <c r="A310" s="111" t="s">
        <v>378</v>
      </c>
      <c r="B310">
        <f t="shared" si="28"/>
        <v>0.7</v>
      </c>
      <c r="C310">
        <f t="shared" si="29"/>
        <v>0.73499999999999999</v>
      </c>
      <c r="D310">
        <f t="shared" si="30"/>
        <v>30</v>
      </c>
      <c r="E310">
        <f t="shared" si="31"/>
        <v>16</v>
      </c>
      <c r="F310">
        <f t="shared" si="32"/>
        <v>0.72</v>
      </c>
      <c r="G310">
        <f t="shared" si="33"/>
        <v>0.69499999999999995</v>
      </c>
      <c r="N310" s="111" t="s">
        <v>180</v>
      </c>
      <c r="O310" s="111">
        <v>13.3</v>
      </c>
      <c r="P310" s="111">
        <v>13.1</v>
      </c>
      <c r="Q310" s="111">
        <v>12</v>
      </c>
      <c r="R310" s="111">
        <v>26</v>
      </c>
      <c r="S310" s="111">
        <v>12.6</v>
      </c>
      <c r="T310" s="111">
        <v>12.38</v>
      </c>
      <c r="U310" s="111" t="s">
        <v>671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361</v>
      </c>
      <c r="O311" s="111">
        <v>1.07</v>
      </c>
      <c r="P311" s="111" t="s">
        <v>71</v>
      </c>
      <c r="Q311" s="111" t="s">
        <v>71</v>
      </c>
      <c r="R311" s="111" t="s">
        <v>71</v>
      </c>
      <c r="S311" s="111" t="s">
        <v>71</v>
      </c>
      <c r="T311" s="111" t="s">
        <v>71</v>
      </c>
      <c r="U311" s="111" t="s">
        <v>672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362</v>
      </c>
      <c r="O312" s="111">
        <v>2.8000000000000001E-2</v>
      </c>
      <c r="P312" s="111" t="s">
        <v>71</v>
      </c>
      <c r="Q312" s="111" t="s">
        <v>71</v>
      </c>
      <c r="R312" s="111" t="s">
        <v>71</v>
      </c>
      <c r="S312" s="111" t="s">
        <v>71</v>
      </c>
      <c r="T312" s="111" t="s">
        <v>71</v>
      </c>
      <c r="U312" s="111" t="s">
        <v>673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363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674</v>
      </c>
      <c r="V313" s="111" t="s">
        <v>412</v>
      </c>
    </row>
    <row r="314" spans="1:22" x14ac:dyDescent="0.2">
      <c r="A314" s="111" t="s">
        <v>379</v>
      </c>
      <c r="B314">
        <f t="shared" si="28"/>
        <v>0.24299999999999999</v>
      </c>
      <c r="C314">
        <f t="shared" si="29"/>
        <v>0.252</v>
      </c>
      <c r="D314" t="str">
        <f t="shared" si="30"/>
        <v>N/A</v>
      </c>
      <c r="E314" t="str">
        <f t="shared" si="31"/>
        <v>N/A</v>
      </c>
      <c r="F314" t="str">
        <f t="shared" si="32"/>
        <v>N/A</v>
      </c>
      <c r="G314" t="str">
        <f t="shared" si="33"/>
        <v>N/A</v>
      </c>
      <c r="N314" s="111" t="s">
        <v>364</v>
      </c>
      <c r="O314" s="111">
        <v>0.27100000000000002</v>
      </c>
      <c r="P314" s="111">
        <v>0</v>
      </c>
      <c r="Q314" s="111" t="s">
        <v>71</v>
      </c>
      <c r="R314" s="111" t="s">
        <v>71</v>
      </c>
      <c r="S314" s="111" t="s">
        <v>71</v>
      </c>
      <c r="T314" s="111" t="s">
        <v>71</v>
      </c>
      <c r="U314" s="111" t="s">
        <v>675</v>
      </c>
      <c r="V314" s="111" t="s">
        <v>412</v>
      </c>
    </row>
    <row r="315" spans="1:22" x14ac:dyDescent="0.2">
      <c r="A315" s="111" t="s">
        <v>380</v>
      </c>
      <c r="B315">
        <f t="shared" si="28"/>
        <v>0.36399999999999999</v>
      </c>
      <c r="C315">
        <f t="shared" si="29"/>
        <v>0.308</v>
      </c>
      <c r="D315">
        <f t="shared" si="30"/>
        <v>0</v>
      </c>
      <c r="E315">
        <f t="shared" si="31"/>
        <v>17</v>
      </c>
      <c r="F315">
        <f t="shared" si="32"/>
        <v>0.36399999999999999</v>
      </c>
      <c r="G315">
        <f t="shared" si="33"/>
        <v>0.34799999999999998</v>
      </c>
      <c r="N315" s="111" t="s">
        <v>365</v>
      </c>
      <c r="O315" s="111">
        <v>0.33300000000000002</v>
      </c>
      <c r="P315" s="111">
        <v>0.35499999999999998</v>
      </c>
      <c r="Q315" s="111" t="s">
        <v>71</v>
      </c>
      <c r="R315" s="111">
        <v>17</v>
      </c>
      <c r="S315" s="111" t="s">
        <v>71</v>
      </c>
      <c r="T315" s="111">
        <v>0.32600000000000001</v>
      </c>
      <c r="U315" s="111" t="s">
        <v>676</v>
      </c>
      <c r="V315" s="111" t="s">
        <v>412</v>
      </c>
    </row>
    <row r="316" spans="1:22" x14ac:dyDescent="0.2">
      <c r="A316" s="111" t="s">
        <v>193</v>
      </c>
      <c r="B316">
        <f t="shared" si="28"/>
        <v>0.16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181</v>
      </c>
      <c r="O316" s="111">
        <v>0.44</v>
      </c>
      <c r="P316" s="111">
        <v>0</v>
      </c>
      <c r="Q316" s="111">
        <v>7</v>
      </c>
      <c r="R316" s="111">
        <v>13</v>
      </c>
      <c r="S316" s="111">
        <v>0.56000000000000005</v>
      </c>
      <c r="T316" s="111">
        <v>0</v>
      </c>
      <c r="U316" s="111" t="s">
        <v>677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182</v>
      </c>
      <c r="O317" s="111">
        <v>0</v>
      </c>
      <c r="P317" s="111">
        <v>1.04</v>
      </c>
      <c r="Q317" s="111">
        <v>41</v>
      </c>
      <c r="R317" s="111">
        <v>36</v>
      </c>
      <c r="S317" s="111">
        <v>0.92900000000000005</v>
      </c>
      <c r="T317" s="111">
        <v>0</v>
      </c>
      <c r="U317" s="111" t="s">
        <v>678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366</v>
      </c>
      <c r="O318" s="111">
        <v>1.42</v>
      </c>
      <c r="P318" s="111">
        <v>1.325</v>
      </c>
      <c r="Q318" s="111">
        <v>6</v>
      </c>
      <c r="R318" s="111" t="s">
        <v>71</v>
      </c>
      <c r="S318" s="111">
        <v>1.36</v>
      </c>
      <c r="T318" s="111" t="s">
        <v>71</v>
      </c>
      <c r="U318" s="111" t="s">
        <v>679</v>
      </c>
      <c r="V318" s="111" t="s">
        <v>412</v>
      </c>
    </row>
    <row r="319" spans="1:22" x14ac:dyDescent="0.2">
      <c r="A319" s="144" t="s">
        <v>806</v>
      </c>
      <c r="B319">
        <f t="shared" si="28"/>
        <v>1.17</v>
      </c>
      <c r="C319">
        <f t="shared" si="29"/>
        <v>1.1100000000000001</v>
      </c>
      <c r="D319">
        <f t="shared" si="30"/>
        <v>13</v>
      </c>
      <c r="E319">
        <f t="shared" si="31"/>
        <v>35</v>
      </c>
      <c r="F319">
        <f t="shared" si="32"/>
        <v>1.1850000000000001</v>
      </c>
      <c r="G319">
        <f t="shared" si="33"/>
        <v>1.19</v>
      </c>
      <c r="N319" s="111" t="s">
        <v>367</v>
      </c>
      <c r="O319" s="111">
        <v>0</v>
      </c>
      <c r="P319" s="111">
        <v>6.9000000000000006E-2</v>
      </c>
      <c r="Q319" s="111">
        <v>36</v>
      </c>
      <c r="R319" s="111">
        <v>9</v>
      </c>
      <c r="S319" s="111">
        <v>0.14399999999999999</v>
      </c>
      <c r="T319" s="111">
        <v>0.111</v>
      </c>
      <c r="U319" s="111" t="s">
        <v>680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183</v>
      </c>
      <c r="O320" s="111">
        <v>0.61599999999999999</v>
      </c>
      <c r="P320" s="111">
        <v>0</v>
      </c>
      <c r="Q320" s="111">
        <v>42</v>
      </c>
      <c r="R320" s="111">
        <v>44</v>
      </c>
      <c r="S320" s="111">
        <v>0.71199999999999997</v>
      </c>
      <c r="T320" s="111">
        <v>0</v>
      </c>
      <c r="U320" s="111" t="s">
        <v>681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184</v>
      </c>
      <c r="O321" s="111">
        <v>5.68</v>
      </c>
      <c r="P321" s="111">
        <v>5.54</v>
      </c>
      <c r="Q321" s="111">
        <v>7</v>
      </c>
      <c r="R321" s="111">
        <v>22</v>
      </c>
      <c r="S321" s="111">
        <v>5.88</v>
      </c>
      <c r="T321" s="111">
        <v>6.12</v>
      </c>
      <c r="U321" s="111" t="s">
        <v>402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185</v>
      </c>
      <c r="O322" s="111">
        <v>0.51800000000000002</v>
      </c>
      <c r="P322" s="111">
        <v>0.54</v>
      </c>
      <c r="Q322" s="111">
        <v>23</v>
      </c>
      <c r="R322" s="111">
        <v>17</v>
      </c>
      <c r="S322" s="111">
        <v>0.6</v>
      </c>
      <c r="T322" s="111">
        <v>0.51400000000000001</v>
      </c>
      <c r="U322" s="111" t="s">
        <v>682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368</v>
      </c>
      <c r="O323" s="111">
        <v>8.0000000000000002E-3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683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369</v>
      </c>
      <c r="O324" s="111">
        <v>0</v>
      </c>
      <c r="P324" s="111" t="s">
        <v>71</v>
      </c>
      <c r="Q324" s="111" t="s">
        <v>71</v>
      </c>
      <c r="R324" s="111" t="s">
        <v>71</v>
      </c>
      <c r="S324" s="111" t="s">
        <v>71</v>
      </c>
      <c r="T324" s="111" t="s">
        <v>71</v>
      </c>
      <c r="U324" s="111" t="s">
        <v>684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186</v>
      </c>
      <c r="O325" s="111">
        <v>0.16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685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370</v>
      </c>
      <c r="O326" s="111">
        <v>4.8000000000000001E-2</v>
      </c>
      <c r="P326" s="111" t="s">
        <v>71</v>
      </c>
      <c r="Q326" s="111" t="s">
        <v>71</v>
      </c>
      <c r="R326" s="111" t="s">
        <v>71</v>
      </c>
      <c r="S326" s="111" t="s">
        <v>71</v>
      </c>
      <c r="T326" s="111" t="s">
        <v>71</v>
      </c>
      <c r="U326" s="111" t="s">
        <v>686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371</v>
      </c>
      <c r="O327" s="111">
        <v>0</v>
      </c>
      <c r="P327" s="111" t="s">
        <v>71</v>
      </c>
      <c r="Q327" s="111" t="s">
        <v>71</v>
      </c>
      <c r="R327" s="111" t="s">
        <v>71</v>
      </c>
      <c r="S327" s="111" t="s">
        <v>71</v>
      </c>
      <c r="T327" s="111" t="s">
        <v>71</v>
      </c>
      <c r="U327" s="111" t="s">
        <v>687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372</v>
      </c>
      <c r="O328" s="111">
        <v>6.0000000000000001E-3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688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187</v>
      </c>
      <c r="O329" s="111">
        <v>20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689</v>
      </c>
      <c r="V329" s="111" t="s">
        <v>412</v>
      </c>
    </row>
    <row r="330" spans="1:22" x14ac:dyDescent="0.2">
      <c r="A330" s="111" t="s">
        <v>385</v>
      </c>
      <c r="B330">
        <f t="shared" si="34"/>
        <v>2.0049999999999999</v>
      </c>
      <c r="C330">
        <f t="shared" si="35"/>
        <v>1.954</v>
      </c>
      <c r="D330">
        <f t="shared" si="36"/>
        <v>10</v>
      </c>
      <c r="E330">
        <f t="shared" si="37"/>
        <v>18</v>
      </c>
      <c r="F330">
        <f t="shared" si="38"/>
        <v>1.964</v>
      </c>
      <c r="G330">
        <f t="shared" si="39"/>
        <v>2.0649999999999999</v>
      </c>
      <c r="H330" s="111"/>
      <c r="N330" s="111" t="s">
        <v>790</v>
      </c>
      <c r="O330" s="111">
        <v>0</v>
      </c>
      <c r="P330" s="111" t="s">
        <v>71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733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373</v>
      </c>
      <c r="O331" s="111">
        <v>0.08</v>
      </c>
      <c r="P331" s="111" t="s">
        <v>71</v>
      </c>
      <c r="Q331" s="111" t="s">
        <v>71</v>
      </c>
      <c r="R331" s="111" t="s">
        <v>71</v>
      </c>
      <c r="S331" s="111" t="s">
        <v>71</v>
      </c>
      <c r="T331" s="111" t="s">
        <v>71</v>
      </c>
      <c r="U331" s="111" t="s">
        <v>690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374</v>
      </c>
      <c r="O332" s="111">
        <v>0.06</v>
      </c>
      <c r="P332" s="111" t="s">
        <v>71</v>
      </c>
      <c r="Q332" s="111" t="s">
        <v>71</v>
      </c>
      <c r="R332" s="111" t="s">
        <v>71</v>
      </c>
      <c r="S332" s="111" t="s">
        <v>71</v>
      </c>
      <c r="T332" s="111" t="s">
        <v>71</v>
      </c>
      <c r="U332" s="111" t="s">
        <v>691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400</v>
      </c>
      <c r="O333" s="111">
        <v>40.1</v>
      </c>
      <c r="P333" s="111">
        <v>39.549999999999997</v>
      </c>
      <c r="Q333" s="111">
        <v>11</v>
      </c>
      <c r="R333" s="111">
        <v>17</v>
      </c>
      <c r="S333" s="111">
        <v>40.700000000000003</v>
      </c>
      <c r="T333" s="111">
        <v>39.5</v>
      </c>
      <c r="U333" s="111" t="s">
        <v>400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188</v>
      </c>
      <c r="O334" s="111">
        <v>19.64</v>
      </c>
      <c r="P334" s="111">
        <v>17.260000000000002</v>
      </c>
      <c r="Q334" s="111" t="s">
        <v>71</v>
      </c>
      <c r="R334" s="111" t="s">
        <v>71</v>
      </c>
      <c r="S334" s="111" t="s">
        <v>71</v>
      </c>
      <c r="T334" s="111" t="s">
        <v>71</v>
      </c>
      <c r="U334" s="111" t="s">
        <v>692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375</v>
      </c>
      <c r="O335" s="111">
        <v>17.37</v>
      </c>
      <c r="P335" s="111">
        <v>0</v>
      </c>
      <c r="Q335" s="111">
        <v>29</v>
      </c>
      <c r="R335" s="111">
        <v>35</v>
      </c>
      <c r="S335" s="111">
        <v>18.98</v>
      </c>
      <c r="T335" s="111">
        <v>0</v>
      </c>
      <c r="U335" s="111" t="s">
        <v>693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189</v>
      </c>
      <c r="O336" s="111">
        <v>1.2</v>
      </c>
      <c r="P336" s="111">
        <v>1.23</v>
      </c>
      <c r="Q336" s="111" t="s">
        <v>71</v>
      </c>
      <c r="R336" s="111" t="s">
        <v>71</v>
      </c>
      <c r="S336" s="111" t="s">
        <v>71</v>
      </c>
      <c r="T336" s="111" t="s">
        <v>71</v>
      </c>
      <c r="U336" s="111" t="s">
        <v>694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791</v>
      </c>
      <c r="O337" s="111">
        <v>0</v>
      </c>
      <c r="P337" s="111" t="s">
        <v>71</v>
      </c>
      <c r="Q337" s="111" t="s">
        <v>71</v>
      </c>
      <c r="R337" s="111" t="s">
        <v>71</v>
      </c>
      <c r="S337" s="111" t="s">
        <v>71</v>
      </c>
      <c r="T337" s="111" t="s">
        <v>71</v>
      </c>
      <c r="U337" s="111" t="s">
        <v>734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376</v>
      </c>
      <c r="O338" s="111">
        <v>0.16800000000000001</v>
      </c>
      <c r="P338" s="111" t="s">
        <v>71</v>
      </c>
      <c r="Q338" s="111" t="s">
        <v>71</v>
      </c>
      <c r="R338" s="111" t="s">
        <v>71</v>
      </c>
      <c r="S338" s="111" t="s">
        <v>71</v>
      </c>
      <c r="T338" s="111" t="s">
        <v>71</v>
      </c>
      <c r="U338" s="111" t="s">
        <v>695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377</v>
      </c>
      <c r="O339" s="111">
        <v>1.325</v>
      </c>
      <c r="P339" s="111">
        <v>1.25</v>
      </c>
      <c r="Q339" s="111">
        <v>10</v>
      </c>
      <c r="R339" s="111">
        <v>40</v>
      </c>
      <c r="S339" s="111">
        <v>1.3149999999999999</v>
      </c>
      <c r="T339" s="111">
        <v>1.42</v>
      </c>
      <c r="U339" s="111" t="s">
        <v>696</v>
      </c>
      <c r="V339" s="111" t="s">
        <v>412</v>
      </c>
    </row>
    <row r="340" spans="1:22" x14ac:dyDescent="0.2">
      <c r="A340" s="111" t="s">
        <v>741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440</v>
      </c>
      <c r="O340" s="111">
        <v>4.5</v>
      </c>
      <c r="P340" s="111">
        <v>0.01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440</v>
      </c>
      <c r="V340" s="111" t="s">
        <v>412</v>
      </c>
    </row>
    <row r="341" spans="1:22" x14ac:dyDescent="0.2">
      <c r="A341" s="144" t="s">
        <v>807</v>
      </c>
      <c r="B341">
        <f>VLOOKUP($A341,$N$5:$U$375,2,FALSE)</f>
        <v>1.5</v>
      </c>
      <c r="C341">
        <f>VLOOKUP($A341,$N$5:$U$375,3,FALSE)</f>
        <v>1.4750000000000001</v>
      </c>
      <c r="D341">
        <f>VLOOKUP($A341,$N$5:$U$375,4,FALSE)</f>
        <v>7</v>
      </c>
      <c r="E341">
        <f>VLOOKUP($A341,$N$5:$U$375,5,FALSE)</f>
        <v>33</v>
      </c>
      <c r="F341">
        <f>VLOOKUP($A341,$N$5:$U$375,6,FALSE)</f>
        <v>1.7450000000000001</v>
      </c>
      <c r="G341">
        <f>VLOOKUP($A341,$N$5:$U$375,7,FALSE)</f>
        <v>1.64</v>
      </c>
      <c r="H341" s="111"/>
      <c r="N341" s="111" t="s">
        <v>378</v>
      </c>
      <c r="O341" s="111">
        <v>0.7</v>
      </c>
      <c r="P341" s="111">
        <v>0.73499999999999999</v>
      </c>
      <c r="Q341" s="111">
        <v>30</v>
      </c>
      <c r="R341" s="111">
        <v>16</v>
      </c>
      <c r="S341" s="111">
        <v>0.72</v>
      </c>
      <c r="T341" s="111">
        <v>0.69499999999999995</v>
      </c>
      <c r="U341" s="111" t="s">
        <v>697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441</v>
      </c>
      <c r="O342" s="111">
        <v>0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441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792</v>
      </c>
      <c r="O343" s="111">
        <v>0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750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191</v>
      </c>
      <c r="O344" s="111">
        <v>2.5999999999999999E-2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698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793</v>
      </c>
      <c r="O345" s="111">
        <v>0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751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192</v>
      </c>
      <c r="O346" s="111">
        <v>0.13</v>
      </c>
      <c r="P346" s="111">
        <v>0</v>
      </c>
      <c r="Q346" s="111">
        <v>8</v>
      </c>
      <c r="R346" s="111">
        <v>14</v>
      </c>
      <c r="S346" s="111">
        <v>0.17299999999999999</v>
      </c>
      <c r="T346" s="111">
        <v>0</v>
      </c>
      <c r="U346" s="111" t="s">
        <v>699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379</v>
      </c>
      <c r="O347" s="111">
        <v>0.24299999999999999</v>
      </c>
      <c r="P347" s="111">
        <v>0.252</v>
      </c>
      <c r="Q347" s="111" t="s">
        <v>71</v>
      </c>
      <c r="R347" s="111" t="s">
        <v>71</v>
      </c>
      <c r="S347" s="111" t="s">
        <v>71</v>
      </c>
      <c r="T347" s="111" t="s">
        <v>71</v>
      </c>
      <c r="U347" s="111" t="s">
        <v>700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380</v>
      </c>
      <c r="O348" s="111">
        <v>0.36399999999999999</v>
      </c>
      <c r="P348" s="111">
        <v>0.308</v>
      </c>
      <c r="Q348" s="111">
        <v>0</v>
      </c>
      <c r="R348" s="111">
        <v>17</v>
      </c>
      <c r="S348" s="111">
        <v>0.36399999999999999</v>
      </c>
      <c r="T348" s="111">
        <v>0.34799999999999998</v>
      </c>
      <c r="U348" s="111" t="s">
        <v>701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193</v>
      </c>
      <c r="O349" s="111">
        <v>0.16</v>
      </c>
      <c r="P349" s="111" t="s">
        <v>71</v>
      </c>
      <c r="Q349" s="111" t="s">
        <v>71</v>
      </c>
      <c r="R349" s="111" t="s">
        <v>71</v>
      </c>
      <c r="S349" s="111" t="s">
        <v>71</v>
      </c>
      <c r="T349" s="111" t="s">
        <v>71</v>
      </c>
      <c r="U349" s="111" t="s">
        <v>702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194</v>
      </c>
      <c r="O350" s="111">
        <v>0.38900000000000001</v>
      </c>
      <c r="P350" s="111">
        <v>0</v>
      </c>
      <c r="Q350" s="111">
        <v>14</v>
      </c>
      <c r="R350" s="111" t="s">
        <v>71</v>
      </c>
      <c r="S350" s="111">
        <v>0.9</v>
      </c>
      <c r="T350" s="111" t="s">
        <v>71</v>
      </c>
      <c r="U350" s="111" t="s">
        <v>703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381</v>
      </c>
      <c r="O351" s="111">
        <v>0</v>
      </c>
      <c r="P351" s="111">
        <v>5.2</v>
      </c>
      <c r="Q351" s="111">
        <v>47</v>
      </c>
      <c r="R351" s="111">
        <v>0</v>
      </c>
      <c r="S351" s="111">
        <v>4.9000000000000004</v>
      </c>
      <c r="T351" s="111">
        <v>0</v>
      </c>
      <c r="U351" s="111" t="s">
        <v>704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708</v>
      </c>
      <c r="O352" s="111">
        <v>4478.8900999999996</v>
      </c>
      <c r="P352" s="111">
        <v>4406.0200000000004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709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710</v>
      </c>
      <c r="O353" s="111">
        <v>8297.4199000000008</v>
      </c>
      <c r="P353" s="111">
        <v>8080.6298999999999</v>
      </c>
      <c r="Q353" s="111">
        <v>38</v>
      </c>
      <c r="R353" s="111" t="s">
        <v>71</v>
      </c>
      <c r="S353" s="111">
        <v>8197.7803000000004</v>
      </c>
      <c r="T353" s="111" t="s">
        <v>71</v>
      </c>
      <c r="U353" s="111" t="s">
        <v>711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385</v>
      </c>
      <c r="O354" s="111">
        <v>2.0049999999999999</v>
      </c>
      <c r="P354" s="111">
        <v>1.954</v>
      </c>
      <c r="Q354" s="111">
        <v>10</v>
      </c>
      <c r="R354" s="111">
        <v>18</v>
      </c>
      <c r="S354" s="111">
        <v>1.964</v>
      </c>
      <c r="T354" s="111">
        <v>2.0649999999999999</v>
      </c>
      <c r="U354" s="111" t="s">
        <v>385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715</v>
      </c>
      <c r="O355" s="111">
        <v>1185.6500000000001</v>
      </c>
      <c r="P355" s="111">
        <v>1149.23</v>
      </c>
      <c r="Q355" s="111">
        <v>31</v>
      </c>
      <c r="R355" s="111" t="s">
        <v>71</v>
      </c>
      <c r="S355" s="111">
        <v>1177.22</v>
      </c>
      <c r="T355" s="111" t="s">
        <v>71</v>
      </c>
      <c r="U355" s="111" t="s">
        <v>716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717</v>
      </c>
      <c r="O356" s="111">
        <v>4944.7700000000004</v>
      </c>
      <c r="P356" s="111">
        <v>4566.4502000000002</v>
      </c>
      <c r="Q356" s="111">
        <v>33</v>
      </c>
      <c r="R356" s="111" t="s">
        <v>71</v>
      </c>
      <c r="S356" s="111">
        <v>4340.8599000000004</v>
      </c>
      <c r="T356" s="111" t="s">
        <v>71</v>
      </c>
      <c r="U356" s="111" t="s">
        <v>718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794</v>
      </c>
      <c r="O357" s="111">
        <v>1.47</v>
      </c>
      <c r="P357" s="111">
        <v>1.36</v>
      </c>
      <c r="Q357" s="111">
        <v>8</v>
      </c>
      <c r="R357" s="111" t="s">
        <v>71</v>
      </c>
      <c r="S357" s="111">
        <v>1.47</v>
      </c>
      <c r="T357" s="111" t="s">
        <v>71</v>
      </c>
      <c r="U357" s="111" t="s">
        <v>794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720</v>
      </c>
      <c r="O358" s="111">
        <v>0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721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795</v>
      </c>
      <c r="O359" s="111">
        <v>17</v>
      </c>
      <c r="P359" s="111" t="s">
        <v>71</v>
      </c>
      <c r="Q359" s="111" t="s">
        <v>71</v>
      </c>
      <c r="R359" s="111" t="s">
        <v>71</v>
      </c>
      <c r="S359" s="111" t="s">
        <v>71</v>
      </c>
      <c r="T359" s="111" t="s">
        <v>71</v>
      </c>
      <c r="U359" s="111" t="s">
        <v>795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724</v>
      </c>
      <c r="O360" s="111">
        <v>5532.4198999999999</v>
      </c>
      <c r="P360" s="111">
        <v>5386.8397999999997</v>
      </c>
      <c r="Q360" s="111">
        <v>31</v>
      </c>
      <c r="R360" s="111" t="s">
        <v>71</v>
      </c>
      <c r="S360" s="111">
        <v>5283.71</v>
      </c>
      <c r="T360" s="111" t="s">
        <v>71</v>
      </c>
      <c r="U360" s="111" t="s">
        <v>725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726</v>
      </c>
      <c r="O361" s="111">
        <v>14175.46</v>
      </c>
      <c r="P361" s="111">
        <v>13446.5098</v>
      </c>
      <c r="Q361" s="111">
        <v>5</v>
      </c>
      <c r="R361" s="111">
        <v>16</v>
      </c>
      <c r="S361" s="111">
        <v>14238.570299999999</v>
      </c>
      <c r="T361" s="111">
        <v>14008.5996</v>
      </c>
      <c r="U361" s="111" t="s">
        <v>727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728</v>
      </c>
      <c r="O362" s="111">
        <v>8368.2597999999998</v>
      </c>
      <c r="P362" s="111">
        <v>8207.5596000000005</v>
      </c>
      <c r="Q362" s="111">
        <v>32</v>
      </c>
      <c r="R362" s="111" t="s">
        <v>71</v>
      </c>
      <c r="S362" s="111">
        <v>7529.7798000000003</v>
      </c>
      <c r="T362" s="111" t="s">
        <v>71</v>
      </c>
      <c r="U362" s="111" t="s">
        <v>729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735</v>
      </c>
      <c r="O363" s="111">
        <v>2764.78</v>
      </c>
      <c r="P363" s="111">
        <v>2657.8798999999999</v>
      </c>
      <c r="Q363" s="111">
        <v>0</v>
      </c>
      <c r="R363" s="111">
        <v>24</v>
      </c>
      <c r="S363" s="111">
        <v>2764.78</v>
      </c>
      <c r="T363" s="111">
        <v>2724.77</v>
      </c>
      <c r="U363" s="111" t="s">
        <v>736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737</v>
      </c>
      <c r="O364" s="111">
        <v>3160.04</v>
      </c>
      <c r="P364" s="111">
        <v>2681.6498999999999</v>
      </c>
      <c r="Q364" s="111">
        <v>43</v>
      </c>
      <c r="R364" s="111" t="s">
        <v>71</v>
      </c>
      <c r="S364" s="111">
        <v>2762.3301000000001</v>
      </c>
      <c r="T364" s="111" t="s">
        <v>71</v>
      </c>
      <c r="U364" s="111" t="s">
        <v>738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739</v>
      </c>
      <c r="O365" s="111">
        <v>3621.6001000000001</v>
      </c>
      <c r="P365" s="111">
        <v>3764.3301000000001</v>
      </c>
      <c r="Q365" s="111">
        <v>11</v>
      </c>
      <c r="R365" s="111">
        <v>0</v>
      </c>
      <c r="S365" s="111">
        <v>3764.27</v>
      </c>
      <c r="T365" s="111">
        <v>3621.6001000000001</v>
      </c>
      <c r="U365" s="111" t="s">
        <v>740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741</v>
      </c>
      <c r="O366" s="111">
        <v>1621.52</v>
      </c>
      <c r="P366" s="111">
        <v>1559.0699</v>
      </c>
      <c r="Q366" s="111">
        <v>7</v>
      </c>
      <c r="R366" s="111">
        <v>21</v>
      </c>
      <c r="S366" s="111">
        <v>1561.72</v>
      </c>
      <c r="T366" s="111">
        <v>1586.49</v>
      </c>
      <c r="U366" s="111" t="s">
        <v>742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743</v>
      </c>
      <c r="O367" s="111">
        <v>9948.7196999999996</v>
      </c>
      <c r="P367" s="111">
        <v>8960.3495999999996</v>
      </c>
      <c r="Q367" s="111">
        <v>17</v>
      </c>
      <c r="R367" s="111" t="s">
        <v>71</v>
      </c>
      <c r="S367" s="111">
        <v>9466.0995999999996</v>
      </c>
      <c r="T367" s="111" t="s">
        <v>71</v>
      </c>
      <c r="U367" s="111" t="s">
        <v>744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745</v>
      </c>
      <c r="O368" s="111">
        <v>517.67999999999995</v>
      </c>
      <c r="P368" s="111">
        <v>482.04</v>
      </c>
      <c r="Q368" s="111">
        <v>34</v>
      </c>
      <c r="R368" s="111" t="s">
        <v>71</v>
      </c>
      <c r="S368" s="111">
        <v>405.72</v>
      </c>
      <c r="T368" s="111" t="s">
        <v>71</v>
      </c>
      <c r="U368" s="111" t="s">
        <v>746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747</v>
      </c>
      <c r="O369" s="111">
        <v>5797.9502000000002</v>
      </c>
      <c r="P369" s="111">
        <v>5396.6899000000003</v>
      </c>
      <c r="Q369" s="111">
        <v>35</v>
      </c>
      <c r="R369" s="111" t="s">
        <v>71</v>
      </c>
      <c r="S369" s="111">
        <v>5096.7402000000002</v>
      </c>
      <c r="T369" s="111" t="s">
        <v>71</v>
      </c>
      <c r="U369" s="111" t="s">
        <v>748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752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753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754</v>
      </c>
      <c r="O371" s="111">
        <v>1331.72</v>
      </c>
      <c r="P371" s="111">
        <v>1299.5999999999999</v>
      </c>
      <c r="Q371" s="111">
        <v>38</v>
      </c>
      <c r="R371" s="111" t="s">
        <v>71</v>
      </c>
      <c r="S371" s="111">
        <v>1173.5899999999999</v>
      </c>
      <c r="T371" s="111" t="s">
        <v>71</v>
      </c>
      <c r="U371" s="111" t="s">
        <v>755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</row>
    <row r="373" spans="2:22" x14ac:dyDescent="0.2">
      <c r="B373" s="111"/>
      <c r="C373" s="111"/>
      <c r="D373" s="111"/>
      <c r="E373" s="111"/>
      <c r="F373" s="111"/>
      <c r="G373" s="111"/>
      <c r="H373" s="111"/>
    </row>
    <row r="374" spans="2:22" x14ac:dyDescent="0.2">
      <c r="B374" s="111"/>
      <c r="C374" s="111"/>
      <c r="D374" s="111"/>
      <c r="E374" s="111"/>
      <c r="F374" s="111"/>
      <c r="G374" s="111"/>
      <c r="H374" s="111"/>
    </row>
    <row r="375" spans="2:22" x14ac:dyDescent="0.2">
      <c r="B375" s="111"/>
      <c r="C375" s="111"/>
      <c r="D375" s="111"/>
      <c r="E375" s="111"/>
      <c r="F375" s="111"/>
      <c r="G375" s="111"/>
      <c r="H375" s="111"/>
    </row>
    <row r="376" spans="2:22" x14ac:dyDescent="0.2">
      <c r="B376" s="111"/>
      <c r="C376" s="111"/>
      <c r="D376" s="111"/>
      <c r="E376" s="111"/>
      <c r="F376" s="111"/>
      <c r="G376" s="111"/>
      <c r="H376" s="111"/>
    </row>
    <row r="377" spans="2:22" x14ac:dyDescent="0.2">
      <c r="B377" s="111"/>
      <c r="C377" s="111"/>
      <c r="D377" s="111"/>
      <c r="E377" s="111"/>
      <c r="F377" s="111"/>
      <c r="G377" s="111"/>
      <c r="H377" s="111"/>
    </row>
    <row r="378" spans="2:22" x14ac:dyDescent="0.2">
      <c r="B378" s="111"/>
      <c r="C378" s="111"/>
      <c r="D378" s="111"/>
      <c r="E378" s="111"/>
      <c r="F378" s="111"/>
      <c r="G378" s="111"/>
      <c r="H378" s="111"/>
    </row>
    <row r="379" spans="2:22" x14ac:dyDescent="0.2">
      <c r="B379" s="111"/>
      <c r="C379" s="111"/>
      <c r="D379" s="111"/>
      <c r="E379" s="111"/>
      <c r="F379" s="111"/>
      <c r="G379" s="111"/>
      <c r="H379" s="111"/>
    </row>
    <row r="380" spans="2:22" x14ac:dyDescent="0.2">
      <c r="B380" s="111"/>
      <c r="C380" s="111"/>
      <c r="D380" s="111"/>
      <c r="E380" s="111"/>
      <c r="F380" s="111"/>
      <c r="G380" s="111"/>
      <c r="H380" s="111"/>
    </row>
    <row r="381" spans="2:22" x14ac:dyDescent="0.2">
      <c r="B381" s="111"/>
      <c r="C381" s="111"/>
      <c r="D381" s="111"/>
      <c r="E381" s="111"/>
      <c r="F381" s="111"/>
      <c r="G381" s="111"/>
      <c r="H381" s="111"/>
    </row>
    <row r="382" spans="2:22" x14ac:dyDescent="0.2">
      <c r="B382" s="111"/>
      <c r="C382" s="111"/>
      <c r="D382" s="111"/>
      <c r="E382" s="111"/>
      <c r="F382" s="111"/>
      <c r="G382" s="111"/>
      <c r="H382" s="111"/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2024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2025-05-03T12:04:19Z</dcterms:modified>
</cp:coreProperties>
</file>