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february2025\"/>
    </mc:Choice>
  </mc:AlternateContent>
  <xr:revisionPtr revIDLastSave="0" documentId="8_{458C2E65-931E-4995-B531-11DE1169C1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9" i="1" l="1"/>
  <c r="B30" i="2" s="1"/>
  <c r="P30" i="2"/>
  <c r="P29" i="2"/>
  <c r="P28" i="2"/>
  <c r="Q28" i="2" s="1"/>
  <c r="P27" i="2"/>
  <c r="Q27" i="2" s="1"/>
  <c r="P26" i="2"/>
  <c r="Q26" i="2" s="1"/>
  <c r="P25" i="2"/>
  <c r="Q25" i="2" s="1"/>
  <c r="P24" i="2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P7" i="2"/>
  <c r="Q7" i="2" s="1"/>
  <c r="P6" i="2"/>
  <c r="Q6" i="2" s="1"/>
  <c r="P5" i="2"/>
  <c r="Q5" i="2" s="1"/>
  <c r="P4" i="2"/>
  <c r="Q8" i="2"/>
  <c r="Q24" i="2"/>
  <c r="Q30" i="2"/>
  <c r="B38" i="2"/>
  <c r="C38" i="2" s="1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19" i="1"/>
  <c r="E30" i="2" s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21" i="2" s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2" i="2" s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19" i="1"/>
  <c r="G30" i="2" s="1"/>
  <c r="F319" i="1"/>
  <c r="F30" i="2" s="1"/>
  <c r="D319" i="1"/>
  <c r="D30" i="2" s="1"/>
  <c r="C319" i="1"/>
  <c r="H30" i="2" s="1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G21" i="2" s="1"/>
  <c r="F177" i="1"/>
  <c r="F21" i="2" s="1"/>
  <c r="D177" i="1"/>
  <c r="D21" i="2" s="1"/>
  <c r="C177" i="1"/>
  <c r="H21" i="2" s="1"/>
  <c r="B177" i="1"/>
  <c r="B21" i="2" s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G12" i="2" s="1"/>
  <c r="F157" i="1"/>
  <c r="F12" i="2" s="1"/>
  <c r="D157" i="1"/>
  <c r="D12" i="2" s="1"/>
  <c r="C157" i="1"/>
  <c r="H12" i="2" s="1"/>
  <c r="B157" i="1"/>
  <c r="B12" i="2" s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F19" i="1"/>
  <c r="D19" i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I23" i="3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Q31" i="2" s="1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J17" i="3" l="1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<sst xmlns="http://schemas.openxmlformats.org/spreadsheetml/2006/main" count="2708" uniqueCount="808">
  <si>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</si>
  <si>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</si>
  <si>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</si>
  <si>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</si>
  <si>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</si>
  <si>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</si>
  <si>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</si>
  <si>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</si>
  <si>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</si>
  <si>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</si>
  <si>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</si>
  <si>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</si>
  <si>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</si>
  <si>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</si>
  <si>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</si>
  <si>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</si>
  <si>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</si>
  <si>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</si>
  <si>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</si>
  <si>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</si>
  <si>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</si>
  <si>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</si>
  <si>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</si>
  <si>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</si>
  <si>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</si>
  <si>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</si>
  <si>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</si>
  <si>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</si>
  <si>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</si>
  <si>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</si>
  <si>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</si>
  <si>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</si>
  <si>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</si>
  <si>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</si>
  <si>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</si>
  <si>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</si>
  <si>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</si>
  <si>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</si>
  <si>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</si>
  <si>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</si>
  <si>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</si>
  <si>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</si>
  <si>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</si>
  <si>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</si>
  <si>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</si>
  <si>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</si>
  <si>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</si>
  <si>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</si>
  <si>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</si>
  <si>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</si>
  <si>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</si>
  <si>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</si>
  <si>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</si>
  <si>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</si>
  <si>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</si>
  <si>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</si>
  <si>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</si>
  <si>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</si>
  <si>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</si>
  <si>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</si>
  <si>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</si>
  <si>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</si>
  <si>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</si>
  <si>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</si>
  <si>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</si>
  <si>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</si>
  <si>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</si>
  <si>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</si>
  <si>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</si>
  <si>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</si>
  <si>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</si>
  <si>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</si>
  <si>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</si>
  <si>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</si>
  <si>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</si>
  <si>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</si>
  <si>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</si>
  <si>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</si>
  <si>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</si>
  <si>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</si>
  <si>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</si>
  <si>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</si>
  <si>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</si>
  <si>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</si>
  <si>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</si>
  <si>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</si>
  <si>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</si>
  <si>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</si>
  <si>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</si>
  <si>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</si>
  <si>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</si>
  <si>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</si>
  <si>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</si>
  <si>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</si>
  <si>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</si>
  <si>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</si>
  <si>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</si>
  <si>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</si>
  <si>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</si>
  <si>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</si>
  <si>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</si>
  <si>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</si>
  <si>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</si>
  <si>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</si>
  <si>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</si>
  <si>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</si>
  <si>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</si>
  <si>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</si>
  <si>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</si>
  <si>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</si>
  <si>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</si>
  <si>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</si>
  <si>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</si>
  <si>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</si>
  <si>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</si>
  <si>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</si>
  <si>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</si>
  <si>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</si>
  <si>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</si>
  <si>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</si>
  <si>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</si>
  <si>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</si>
  <si>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</si>
  <si>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</si>
  <si>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</si>
  <si>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</si>
  <si>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</si>
  <si>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</si>
  <si>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</si>
  <si>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</si>
  <si>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</si>
  <si>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</si>
  <si>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</si>
  <si>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</si>
  <si>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</si>
  <si>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</si>
  <si>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</si>
  <si>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</si>
  <si>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</si>
  <si>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</si>
  <si>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</si>
  <si>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</si>
  <si>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</si>
  <si>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</si>
  <si>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</si>
  <si>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</si>
  <si>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</si>
  <si>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</si>
  <si>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</si>
  <si>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</si>
  <si>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</si>
  <si>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</si>
  <si>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</si>
  <si>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</si>
  <si>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</si>
  <si>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</si>
  <si>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</si>
  <si>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</si>
  <si>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</si>
  <si>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</si>
  <si>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</si>
  <si>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</si>
  <si>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</si>
  <si>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</si>
  <si>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</si>
  <si>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</si>
  <si>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</si>
  <si>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</si>
  <si>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</si>
  <si>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</si>
  <si>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</si>
  <si>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</si>
  <si>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</si>
  <si>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</si>
  <si>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</si>
  <si>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</si>
  <si>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</si>
  <si>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</si>
  <si>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</si>
  <si>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</si>
  <si>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</si>
  <si>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</si>
  <si>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</si>
  <si>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</si>
  <si>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</si>
  <si>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</si>
  <si>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</si>
  <si>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</si>
  <si>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</si>
  <si>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</si>
  <si>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</si>
  <si>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</si>
  <si>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</si>
  <si>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</si>
  <si>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</si>
  <si>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</si>
  <si>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</si>
  <si>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</si>
  <si>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</si>
  <si>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</si>
  <si>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</si>
  <si>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</si>
  <si>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</si>
  <si>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</si>
  <si>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</si>
  <si>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</si>
  <si>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</si>
  <si>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</si>
  <si>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</si>
  <si>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</si>
  <si>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</si>
  <si>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</si>
  <si>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</si>
  <si>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</si>
  <si>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</si>
  <si>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</si>
  <si>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</si>
  <si>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</si>
  <si>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</si>
  <si>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</si>
  <si>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</si>
  <si>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</si>
  <si>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</si>
  <si>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</si>
  <si>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</si>
  <si>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</si>
  <si>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</si>
  <si>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</si>
  <si>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</si>
  <si>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</si>
  <si>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</si>
  <si>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</si>
  <si>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</si>
  <si>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</si>
  <si>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</si>
  <si>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</si>
  <si>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</si>
  <si>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</si>
  <si>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</si>
  <si>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</si>
  <si>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</si>
  <si>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</si>
  <si>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</si>
  <si>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</si>
  <si>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</si>
  <si>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</si>
  <si>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</si>
  <si>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</si>
  <si>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</si>
  <si>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</si>
  <si>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</si>
  <si>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</si>
  <si>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</si>
  <si>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</si>
  <si>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</si>
  <si>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</si>
  <si>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</si>
  <si>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</si>
  <si>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</si>
  <si>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</si>
  <si>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</si>
  <si>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</si>
  <si>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</si>
  <si>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</si>
  <si>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</si>
  <si>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</si>
  <si>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</si>
  <si>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</si>
  <si>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</si>
  <si>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</si>
  <si>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</si>
  <si>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</si>
  <si>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</si>
  <si>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</si>
  <si>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</si>
  <si>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</si>
  <si>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</si>
  <si>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</si>
  <si>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</si>
  <si>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</si>
  <si>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</si>
  <si>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</si>
  <si>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</si>
  <si>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</si>
  <si>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</si>
  <si>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</si>
  <si>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</si>
  <si>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</si>
  <si>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</si>
  <si>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</si>
  <si>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</si>
  <si>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</si>
  <si>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</si>
  <si>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</si>
  <si>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</si>
  <si>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</si>
  <si>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</si>
  <si>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</si>
  <si>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</si>
  <si>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</si>
  <si>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</si>
  <si>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</si>
  <si>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</si>
  <si>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</si>
  <si>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</si>
  <si>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</si>
  <si>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</si>
  <si>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</si>
  <si>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</si>
  <si>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</si>
  <si>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</si>
  <si>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</si>
  <si>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</si>
  <si>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</si>
  <si>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</si>
  <si>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</si>
  <si>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</si>
  <si>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</si>
  <si>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</si>
  <si>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</si>
  <si>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</si>
  <si>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</si>
  <si>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</si>
  <si>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</si>
  <si>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</si>
  <si>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</si>
  <si>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</si>
  <si>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</si>
  <si>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</si>
  <si>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</si>
  <si>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</si>
  <si>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</si>
  <si>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</si>
  <si>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</si>
  <si>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</si>
  <si>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</si>
  <si>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</si>
  <si>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</si>
  <si>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</si>
  <si>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</si>
  <si>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</si>
  <si>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</si>
  <si>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</si>
  <si>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</si>
  <si>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</si>
  <si>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</si>
  <si>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</si>
  <si>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</si>
  <si>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</si>
  <si>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</si>
  <si>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</si>
  <si>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</si>
  <si>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</si>
  <si>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</si>
  <si>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</si>
  <si>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</si>
  <si>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</si>
  <si>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</si>
  <si>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</si>
  <si>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</si>
  <si>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</si>
  <si>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</si>
  <si>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</si>
  <si>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</si>
  <si>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</si>
  <si>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</si>
  <si>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</si>
  <si>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</si>
  <si>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</si>
  <si>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</si>
  <si>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</si>
  <si>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</si>
  <si>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</si>
  <si>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</si>
  <si>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</si>
  <si>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</si>
  <si>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</si>
  <si>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</si>
  <si>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</si>
  <si>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</si>
  <si>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</si>
  <si>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</si>
  <si>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</si>
  <si>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</si>
  <si>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</si>
  <si>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</si>
  <si>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</si>
  <si>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</si>
  <si>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</si>
  <si>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</si>
  <si>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</si>
  <si>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</si>
  <si>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</si>
  <si>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</si>
  <si>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</si>
  <si>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</si>
  <si>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</si>
  <si>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</si>
  <si>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</si>
  <si>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</si>
  <si>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</si>
  <si>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</si>
  <si>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</si>
  <si>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</si>
  <si>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</si>
  <si>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</si>
  <si>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</si>
  <si>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</si>
  <si>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</si>
  <si>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</si>
  <si>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</si>
  <si>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</si>
  <si>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</si>
  <si>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</si>
  <si>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</si>
  <si>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</si>
  <si>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</si>
  <si>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</si>
  <si>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</si>
  <si>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</si>
  <si>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</si>
  <si>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</si>
  <si>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</si>
  <si>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</si>
  <si>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</si>
  <si>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</si>
  <si>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</si>
  <si>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</si>
  <si>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</si>
  <si>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</si>
  <si>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</si>
  <si>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</si>
  <si>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</si>
  <si>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</si>
  <si>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</si>
  <si>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</si>
  <si>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</si>
  <si>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</si>
  <si>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</si>
  <si>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</si>
  <si>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</si>
  <si>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</si>
  <si>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</si>
  <si>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</si>
  <si>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</si>
  <si>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</si>
  <si>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</si>
  <si>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</si>
  <si>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</si>
  <si>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</si>
  <si>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</si>
  <si>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</si>
  <si>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</si>
  <si>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</si>
  <si>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</si>
  <si>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</si>
  <si>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</si>
  <si>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</si>
  <si>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</si>
  <si>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</si>
  <si>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</si>
  <si>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</si>
  <si>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</si>
  <si>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</si>
  <si>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</si>
  <si>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</si>
  <si>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</si>
  <si>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</si>
  <si>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</si>
  <si>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</si>
  <si>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</si>
  <si>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</si>
  <si>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</si>
  <si>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</si>
  <si>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</si>
  <si>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</si>
  <si>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</si>
  <si>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</si>
  <si>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</si>
  <si>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</si>
  <si>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</si>
  <si>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</si>
  <si>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</si>
  <si>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</si>
  <si>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</si>
  <si>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</si>
  <si>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</si>
  <si>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</si>
  <si>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</si>
  <si>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</si>
  <si>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</si>
  <si>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</si>
  <si>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</si>
  <si>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</si>
  <si>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</si>
  <si>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</si>
  <si>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</si>
  <si>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</si>
  <si>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</si>
  <si>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</si>
  <si>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</si>
  <si>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</si>
  <si>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</si>
  <si>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</si>
  <si>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</si>
  <si>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</si>
  <si>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</si>
  <si>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</si>
  <si>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</si>
  <si>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</si>
  <si>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</si>
  <si>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</si>
  <si>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</si>
  <si>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</si>
  <si>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</si>
  <si>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</si>
  <si>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</si>
  <si>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</si>
  <si>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</si>
  <si>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</si>
  <si>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</si>
  <si>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</si>
  <si>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</si>
  <si>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</si>
  <si>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</si>
  <si>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</si>
  <si>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</si>
  <si>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</si>
  <si>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</si>
  <si>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</si>
  <si>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</si>
  <si>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</si>
  <si>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</si>
  <si>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</si>
  <si>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</si>
  <si>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</si>
  <si>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</si>
  <si>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</si>
  <si>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</si>
  <si>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</si>
  <si>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</si>
  <si>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</si>
  <si>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</si>
  <si>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</si>
  <si>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</si>
  <si>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</si>
  <si>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</si>
  <si>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</si>
  <si>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</si>
  <si>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</si>
  <si>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</si>
  <si>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</si>
  <si>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</si>
  <si>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</si>
  <si>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</si>
  <si>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</si>
  <si>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</si>
  <si>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</si>
  <si>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</si>
  <si>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</si>
  <si>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</si>
  <si>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</si>
  <si>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</si>
  <si>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</si>
  <si>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</si>
  <si>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</si>
  <si>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</si>
  <si>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</si>
  <si>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</si>
  <si>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</si>
  <si>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</si>
  <si>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</si>
  <si>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</si>
  <si>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</si>
  <si>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</si>
  <si>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</si>
  <si>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</si>
  <si>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</si>
  <si>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</si>
  <si>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</si>
  <si>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</si>
  <si>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</si>
  <si>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</si>
  <si>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</si>
  <si>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</si>
  <si>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</si>
  <si>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</si>
  <si>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</si>
  <si>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</si>
  <si>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</si>
  <si>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</si>
  <si>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</si>
  <si>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</si>
  <si>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</si>
  <si>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</si>
  <si>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</si>
  <si>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</si>
  <si>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</si>
  <si>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</si>
  <si>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</si>
  <si>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</si>
  <si>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</si>
  <si>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</si>
  <si>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</si>
  <si>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</si>
  <si>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</si>
  <si>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</si>
  <si>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</si>
  <si>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</si>
  <si>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</si>
  <si>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</si>
  <si>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</si>
  <si>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</si>
  <si>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</si>
  <si>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</si>
  <si>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</si>
  <si>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</si>
  <si>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</si>
  <si>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</si>
  <si>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</si>
  <si>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</si>
  <si>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</si>
  <si>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</si>
  <si>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</si>
  <si>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</si>
  <si>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</si>
  <si>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</si>
  <si>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</si>
  <si>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</si>
  <si>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</si>
  <si>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</si>
  <si>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</si>
  <si>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</si>
  <si>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</si>
  <si>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</si>
  <si>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</si>
  <si>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</si>
  <si>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</si>
  <si>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</si>
  <si>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</si>
  <si>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</si>
  <si>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</si>
  <si>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</si>
  <si>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</si>
  <si>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</si>
  <si>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</si>
  <si>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</si>
  <si>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</si>
  <si>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</si>
  <si>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</si>
  <si>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</si>
  <si>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</si>
  <si>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</si>
  <si>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</si>
  <si>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</si>
  <si>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</si>
  <si>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</si>
  <si>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</si>
  <si>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</si>
  <si>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</si>
  <si>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</si>
  <si>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</si>
  <si>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</si>
  <si>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</si>
  <si>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</si>
  <si>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</si>
  <si>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</si>
  <si>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</si>
  <si>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</si>
  <si>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</si>
  <si>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</si>
  <si>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</si>
  <si>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</si>
  <si>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</si>
  <si>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</si>
  <si>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</si>
  <si>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</si>
  <si>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</si>
  <si>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</si>
  <si>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</si>
  <si>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</si>
  <si>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</si>
  <si>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</si>
  <si>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</si>
  <si>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</si>
  <si>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</si>
  <si>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</si>
  <si>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</si>
  <si>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</si>
  <si>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</si>
  <si>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</si>
  <si>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</si>
  <si>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</si>
  <si>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</si>
  <si>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</si>
  <si>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</si>
  <si>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</si>
  <si>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</si>
  <si>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</si>
  <si>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</si>
  <si>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</si>
  <si>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</si>
  <si>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</si>
  <si>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</si>
  <si>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</si>
  <si>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</si>
  <si>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</si>
  <si>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</si>
  <si>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</si>
  <si>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</si>
  <si>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</si>
  <si>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</si>
  <si>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</si>
  <si>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</si>
  <si>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</si>
  <si>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</si>
  <si>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</si>
  <si>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</si>
  <si>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</si>
  <si>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</si>
  <si>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</si>
  <si>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</si>
  <si>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</si>
  <si>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</si>
  <si>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</si>
  <si>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</si>
  <si>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</si>
  <si>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</si>
  <si>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</si>
  <si>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</si>
  <si>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</si>
  <si>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</si>
  <si>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</si>
  <si>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</si>
  <si>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</si>
  <si>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</si>
  <si>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</si>
  <si>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</si>
  <si>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</si>
  <si>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</si>
  <si>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</si>
  <si>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</si>
  <si>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</si>
  <si>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</si>
  <si>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</si>
  <si>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</si>
  <si>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</si>
  <si>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</si>
  <si>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</si>
  <si>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</si>
  <si>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</si>
  <si>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</si>
  <si>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</si>
  <si>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</si>
  <si>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</si>
  <si>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</si>
  <si>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</si>
  <si>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</si>
  <si>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</si>
  <si>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</si>
  <si>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</si>
  <si>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</si>
  <si>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</si>
  <si>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</si>
  <si>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</si>
  <si>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</si>
  <si>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</si>
  <si>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</si>
  <si>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</si>
  <si>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</si>
  <si>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</si>
  <si>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</si>
  <si>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</si>
  <si>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</si>
  <si>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</si>
  <si>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</si>
  <si>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</si>
  <si>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</si>
  <si>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</si>
  <si>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</si>
  <si>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</si>
  <si>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MED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</si>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</sst>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5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6.236480409505267E-2</c:v>
                </c:pt>
                <c:pt idx="1">
                  <c:v>5.9986255417882821E-2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99808"/>
        <c:axId val="67001344"/>
      </c:barChart>
      <c:catAx>
        <c:axId val="669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67001344"/>
        <c:crosses val="autoZero"/>
        <c:auto val="1"/>
        <c:lblAlgn val="ctr"/>
        <c:lblOffset val="100"/>
        <c:noMultiLvlLbl val="0"/>
      </c:catAx>
      <c:valAx>
        <c:axId val="67001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669998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1399.5600825973756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7936"/>
        <c:axId val="95849472"/>
      </c:barChart>
      <c:catAx>
        <c:axId val="958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49472"/>
        <c:crosses val="autoZero"/>
        <c:auto val="1"/>
        <c:lblAlgn val="ctr"/>
        <c:lblOffset val="100"/>
        <c:noMultiLvlLbl val="0"/>
      </c:catAx>
      <c:valAx>
        <c:axId val="9584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479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1.05</c:v>
                </c:pt>
                <c:pt idx="3">
                  <c:v>1.8740000000000001</c:v>
                </c:pt>
                <c:pt idx="4">
                  <c:v>0.46</c:v>
                </c:pt>
                <c:pt idx="5">
                  <c:v>0</c:v>
                </c:pt>
                <c:pt idx="6">
                  <c:v>5.98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2.77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0.77</c:v>
                </c:pt>
                <c:pt idx="15">
                  <c:v>4.1000000000000002E-2</c:v>
                </c:pt>
                <c:pt idx="16">
                  <c:v>2E-3</c:v>
                </c:pt>
                <c:pt idx="17">
                  <c:v>1.0900000000000001</c:v>
                </c:pt>
                <c:pt idx="18">
                  <c:v>0.18</c:v>
                </c:pt>
                <c:pt idx="19">
                  <c:v>4.12</c:v>
                </c:pt>
                <c:pt idx="20">
                  <c:v>1.76</c:v>
                </c:pt>
                <c:pt idx="21">
                  <c:v>4.2999999999999997E-2</c:v>
                </c:pt>
                <c:pt idx="22">
                  <c:v>1.2E-2</c:v>
                </c:pt>
                <c:pt idx="23">
                  <c:v>0</c:v>
                </c:pt>
                <c:pt idx="24">
                  <c:v>6.48</c:v>
                </c:pt>
                <c:pt idx="25">
                  <c:v>0.27400000000000002</c:v>
                </c:pt>
                <c:pt idx="26">
                  <c:v>1.53</c:v>
                </c:pt>
                <c:pt idx="27">
                  <c:v>7.1999999999999995E-2</c:v>
                </c:pt>
                <c:pt idx="28">
                  <c:v>0.3</c:v>
                </c:pt>
                <c:pt idx="29">
                  <c:v>10.5</c:v>
                </c:pt>
                <c:pt idx="30">
                  <c:v>0</c:v>
                </c:pt>
                <c:pt idx="31">
                  <c:v>7064.5600999999997</c:v>
                </c:pt>
                <c:pt idx="32">
                  <c:v>4536.6899000000003</c:v>
                </c:pt>
                <c:pt idx="33">
                  <c:v>3.13</c:v>
                </c:pt>
                <c:pt idx="34">
                  <c:v>7.32</c:v>
                </c:pt>
                <c:pt idx="35">
                  <c:v>5.29</c:v>
                </c:pt>
                <c:pt idx="36">
                  <c:v>0</c:v>
                </c:pt>
                <c:pt idx="37">
                  <c:v>1.63</c:v>
                </c:pt>
                <c:pt idx="38">
                  <c:v>0</c:v>
                </c:pt>
                <c:pt idx="39">
                  <c:v>1771.61</c:v>
                </c:pt>
                <c:pt idx="40">
                  <c:v>0.879</c:v>
                </c:pt>
                <c:pt idx="41">
                  <c:v>0</c:v>
                </c:pt>
                <c:pt idx="42">
                  <c:v>8.76</c:v>
                </c:pt>
                <c:pt idx="43">
                  <c:v>0.71399999999999997</c:v>
                </c:pt>
                <c:pt idx="44">
                  <c:v>1.2E-2</c:v>
                </c:pt>
                <c:pt idx="45">
                  <c:v>2.39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0.17599999999999999</c:v>
                </c:pt>
                <c:pt idx="50">
                  <c:v>0.24</c:v>
                </c:pt>
                <c:pt idx="51">
                  <c:v>0</c:v>
                </c:pt>
                <c:pt idx="52">
                  <c:v>3.28</c:v>
                </c:pt>
                <c:pt idx="53">
                  <c:v>5.73</c:v>
                </c:pt>
                <c:pt idx="54">
                  <c:v>1.78</c:v>
                </c:pt>
                <c:pt idx="55">
                  <c:v>1.48</c:v>
                </c:pt>
                <c:pt idx="56">
                  <c:v>0.25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2.36</c:v>
                </c:pt>
                <c:pt idx="60">
                  <c:v>1.3</c:v>
                </c:pt>
                <c:pt idx="61">
                  <c:v>0.41599999999999998</c:v>
                </c:pt>
                <c:pt idx="62">
                  <c:v>9.3699999999999992</c:v>
                </c:pt>
                <c:pt idx="63">
                  <c:v>7.1</c:v>
                </c:pt>
                <c:pt idx="64">
                  <c:v>3.4</c:v>
                </c:pt>
                <c:pt idx="65">
                  <c:v>5.24</c:v>
                </c:pt>
                <c:pt idx="66">
                  <c:v>6.84</c:v>
                </c:pt>
                <c:pt idx="67">
                  <c:v>0</c:v>
                </c:pt>
                <c:pt idx="68">
                  <c:v>15179.1602</c:v>
                </c:pt>
                <c:pt idx="69">
                  <c:v>0</c:v>
                </c:pt>
                <c:pt idx="70">
                  <c:v>13.41</c:v>
                </c:pt>
                <c:pt idx="71">
                  <c:v>8.23</c:v>
                </c:pt>
                <c:pt idx="72">
                  <c:v>13084.1523</c:v>
                </c:pt>
                <c:pt idx="73">
                  <c:v>0.05</c:v>
                </c:pt>
                <c:pt idx="74">
                  <c:v>0</c:v>
                </c:pt>
                <c:pt idx="75">
                  <c:v>0.64</c:v>
                </c:pt>
                <c:pt idx="76">
                  <c:v>2.85</c:v>
                </c:pt>
                <c:pt idx="77">
                  <c:v>0.25</c:v>
                </c:pt>
                <c:pt idx="78">
                  <c:v>7949.2798000000003</c:v>
                </c:pt>
                <c:pt idx="79">
                  <c:v>0.33800000000000002</c:v>
                </c:pt>
                <c:pt idx="80">
                  <c:v>1.5</c:v>
                </c:pt>
                <c:pt idx="81">
                  <c:v>32.409999999999997</c:v>
                </c:pt>
                <c:pt idx="82">
                  <c:v>22.36</c:v>
                </c:pt>
                <c:pt idx="83">
                  <c:v>6.82</c:v>
                </c:pt>
                <c:pt idx="84">
                  <c:v>1.95</c:v>
                </c:pt>
                <c:pt idx="85">
                  <c:v>7.4999999999999997E-2</c:v>
                </c:pt>
                <c:pt idx="86">
                  <c:v>5.27</c:v>
                </c:pt>
                <c:pt idx="87">
                  <c:v>0.15</c:v>
                </c:pt>
                <c:pt idx="88">
                  <c:v>0</c:v>
                </c:pt>
                <c:pt idx="89">
                  <c:v>36.36</c:v>
                </c:pt>
                <c:pt idx="90">
                  <c:v>20.3</c:v>
                </c:pt>
                <c:pt idx="91">
                  <c:v>0.62</c:v>
                </c:pt>
                <c:pt idx="92">
                  <c:v>2.0699999999999998</c:v>
                </c:pt>
                <c:pt idx="93">
                  <c:v>0</c:v>
                </c:pt>
                <c:pt idx="94">
                  <c:v>0</c:v>
                </c:pt>
                <c:pt idx="95">
                  <c:v>5</c:v>
                </c:pt>
                <c:pt idx="96">
                  <c:v>2.6</c:v>
                </c:pt>
                <c:pt idx="97">
                  <c:v>0</c:v>
                </c:pt>
                <c:pt idx="98">
                  <c:v>0.56000000000000005</c:v>
                </c:pt>
                <c:pt idx="99">
                  <c:v>2.2200000000000002</c:v>
                </c:pt>
                <c:pt idx="100">
                  <c:v>7.0000000000000007E-2</c:v>
                </c:pt>
                <c:pt idx="101">
                  <c:v>1.17</c:v>
                </c:pt>
                <c:pt idx="102">
                  <c:v>14.5</c:v>
                </c:pt>
                <c:pt idx="103">
                  <c:v>2.25</c:v>
                </c:pt>
                <c:pt idx="104">
                  <c:v>0</c:v>
                </c:pt>
                <c:pt idx="105">
                  <c:v>7.6</c:v>
                </c:pt>
                <c:pt idx="106">
                  <c:v>2.15</c:v>
                </c:pt>
                <c:pt idx="107">
                  <c:v>2.16</c:v>
                </c:pt>
                <c:pt idx="108">
                  <c:v>1.82</c:v>
                </c:pt>
                <c:pt idx="109">
                  <c:v>0.11700000000000001</c:v>
                </c:pt>
                <c:pt idx="110">
                  <c:v>0</c:v>
                </c:pt>
                <c:pt idx="111">
                  <c:v>0</c:v>
                </c:pt>
                <c:pt idx="112">
                  <c:v>1.38</c:v>
                </c:pt>
                <c:pt idx="113">
                  <c:v>0.05</c:v>
                </c:pt>
                <c:pt idx="114">
                  <c:v>8</c:v>
                </c:pt>
                <c:pt idx="115">
                  <c:v>0.13200000000000001</c:v>
                </c:pt>
                <c:pt idx="116">
                  <c:v>12</c:v>
                </c:pt>
                <c:pt idx="117">
                  <c:v>1.1399999999999999</c:v>
                </c:pt>
                <c:pt idx="118">
                  <c:v>8.3379999999999992</c:v>
                </c:pt>
                <c:pt idx="119">
                  <c:v>0</c:v>
                </c:pt>
                <c:pt idx="120">
                  <c:v>5.0000000000000001E-3</c:v>
                </c:pt>
                <c:pt idx="121">
                  <c:v>2.4129999999999998</c:v>
                </c:pt>
                <c:pt idx="122">
                  <c:v>4.32</c:v>
                </c:pt>
                <c:pt idx="123">
                  <c:v>4.79</c:v>
                </c:pt>
                <c:pt idx="124">
                  <c:v>3.35</c:v>
                </c:pt>
                <c:pt idx="125">
                  <c:v>7.0000000000000001E-3</c:v>
                </c:pt>
                <c:pt idx="126">
                  <c:v>6.13</c:v>
                </c:pt>
                <c:pt idx="127">
                  <c:v>3.8</c:v>
                </c:pt>
                <c:pt idx="128">
                  <c:v>9.2899999999999991</c:v>
                </c:pt>
                <c:pt idx="129">
                  <c:v>0.16</c:v>
                </c:pt>
                <c:pt idx="130">
                  <c:v>0</c:v>
                </c:pt>
                <c:pt idx="131">
                  <c:v>7.85E-2</c:v>
                </c:pt>
                <c:pt idx="132">
                  <c:v>0.35899999999999999</c:v>
                </c:pt>
                <c:pt idx="133">
                  <c:v>0</c:v>
                </c:pt>
                <c:pt idx="134">
                  <c:v>7.65</c:v>
                </c:pt>
                <c:pt idx="135">
                  <c:v>0.40200000000000002</c:v>
                </c:pt>
                <c:pt idx="136">
                  <c:v>0.45500000000000002</c:v>
                </c:pt>
                <c:pt idx="137">
                  <c:v>0.2</c:v>
                </c:pt>
                <c:pt idx="138">
                  <c:v>4.25</c:v>
                </c:pt>
                <c:pt idx="139">
                  <c:v>3763.26</c:v>
                </c:pt>
                <c:pt idx="140">
                  <c:v>906.81</c:v>
                </c:pt>
                <c:pt idx="141">
                  <c:v>859.04</c:v>
                </c:pt>
                <c:pt idx="142">
                  <c:v>4120.7002000000002</c:v>
                </c:pt>
                <c:pt idx="143">
                  <c:v>1513.39</c:v>
                </c:pt>
                <c:pt idx="144">
                  <c:v>3865.97</c:v>
                </c:pt>
                <c:pt idx="145">
                  <c:v>0</c:v>
                </c:pt>
                <c:pt idx="146">
                  <c:v>2448.9099000000001</c:v>
                </c:pt>
                <c:pt idx="147">
                  <c:v>5527.77</c:v>
                </c:pt>
                <c:pt idx="148">
                  <c:v>950.69</c:v>
                </c:pt>
                <c:pt idx="149">
                  <c:v>0</c:v>
                </c:pt>
                <c:pt idx="150">
                  <c:v>0.7</c:v>
                </c:pt>
                <c:pt idx="151">
                  <c:v>1557.83</c:v>
                </c:pt>
                <c:pt idx="152">
                  <c:v>1.4350000000000001</c:v>
                </c:pt>
                <c:pt idx="153">
                  <c:v>1.9E-2</c:v>
                </c:pt>
                <c:pt idx="154">
                  <c:v>18.66</c:v>
                </c:pt>
                <c:pt idx="155">
                  <c:v>0.624</c:v>
                </c:pt>
                <c:pt idx="156">
                  <c:v>0</c:v>
                </c:pt>
                <c:pt idx="157">
                  <c:v>0</c:v>
                </c:pt>
                <c:pt idx="158">
                  <c:v>2195.1399000000001</c:v>
                </c:pt>
                <c:pt idx="159">
                  <c:v>0.48</c:v>
                </c:pt>
                <c:pt idx="160">
                  <c:v>0</c:v>
                </c:pt>
                <c:pt idx="161">
                  <c:v>0</c:v>
                </c:pt>
                <c:pt idx="162">
                  <c:v>1.2</c:v>
                </c:pt>
                <c:pt idx="163">
                  <c:v>2.08</c:v>
                </c:pt>
                <c:pt idx="164">
                  <c:v>0</c:v>
                </c:pt>
                <c:pt idx="165">
                  <c:v>0.34399999999999997</c:v>
                </c:pt>
                <c:pt idx="166">
                  <c:v>1.8</c:v>
                </c:pt>
                <c:pt idx="167">
                  <c:v>2.5999999999999999E-2</c:v>
                </c:pt>
                <c:pt idx="168">
                  <c:v>0</c:v>
                </c:pt>
                <c:pt idx="169">
                  <c:v>5.03</c:v>
                </c:pt>
                <c:pt idx="170">
                  <c:v>4.82</c:v>
                </c:pt>
                <c:pt idx="171">
                  <c:v>1.056</c:v>
                </c:pt>
                <c:pt idx="172">
                  <c:v>5.93</c:v>
                </c:pt>
                <c:pt idx="173">
                  <c:v>0</c:v>
                </c:pt>
                <c:pt idx="174">
                  <c:v>2.54</c:v>
                </c:pt>
                <c:pt idx="175">
                  <c:v>1.1100000000000001</c:v>
                </c:pt>
                <c:pt idx="176">
                  <c:v>2.9649999999999999</c:v>
                </c:pt>
                <c:pt idx="177">
                  <c:v>10.02</c:v>
                </c:pt>
                <c:pt idx="178">
                  <c:v>0</c:v>
                </c:pt>
                <c:pt idx="179">
                  <c:v>4.8</c:v>
                </c:pt>
                <c:pt idx="180">
                  <c:v>0.42699999999999999</c:v>
                </c:pt>
                <c:pt idx="181">
                  <c:v>2.7</c:v>
                </c:pt>
                <c:pt idx="182">
                  <c:v>3</c:v>
                </c:pt>
                <c:pt idx="183">
                  <c:v>0.14000000000000001</c:v>
                </c:pt>
                <c:pt idx="184">
                  <c:v>326</c:v>
                </c:pt>
                <c:pt idx="185">
                  <c:v>5.6</c:v>
                </c:pt>
                <c:pt idx="186">
                  <c:v>0</c:v>
                </c:pt>
                <c:pt idx="187">
                  <c:v>1.2849999999999999</c:v>
                </c:pt>
                <c:pt idx="188">
                  <c:v>1.83</c:v>
                </c:pt>
                <c:pt idx="189">
                  <c:v>8.7999999999999995E-2</c:v>
                </c:pt>
                <c:pt idx="190">
                  <c:v>2.02</c:v>
                </c:pt>
                <c:pt idx="191">
                  <c:v>1.4650000000000001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0.44600000000000001</c:v>
                </c:pt>
                <c:pt idx="197">
                  <c:v>4.28</c:v>
                </c:pt>
                <c:pt idx="198">
                  <c:v>1.306</c:v>
                </c:pt>
                <c:pt idx="199">
                  <c:v>6.39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16.2</c:v>
                </c:pt>
                <c:pt idx="205">
                  <c:v>1.7</c:v>
                </c:pt>
                <c:pt idx="206">
                  <c:v>0.13500000000000001</c:v>
                </c:pt>
                <c:pt idx="207">
                  <c:v>0.998</c:v>
                </c:pt>
                <c:pt idx="208">
                  <c:v>4.5</c:v>
                </c:pt>
                <c:pt idx="209">
                  <c:v>0.81200000000000006</c:v>
                </c:pt>
                <c:pt idx="210">
                  <c:v>0.04</c:v>
                </c:pt>
                <c:pt idx="211">
                  <c:v>6.94</c:v>
                </c:pt>
                <c:pt idx="212">
                  <c:v>37.200000000000003</c:v>
                </c:pt>
                <c:pt idx="213">
                  <c:v>1.02</c:v>
                </c:pt>
                <c:pt idx="214">
                  <c:v>0.27600000000000002</c:v>
                </c:pt>
                <c:pt idx="215">
                  <c:v>0.25800000000000001</c:v>
                </c:pt>
                <c:pt idx="216">
                  <c:v>0.125</c:v>
                </c:pt>
                <c:pt idx="217">
                  <c:v>1.77</c:v>
                </c:pt>
                <c:pt idx="218">
                  <c:v>3.21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0.60599999999999998</c:v>
                </c:pt>
                <c:pt idx="224">
                  <c:v>0</c:v>
                </c:pt>
                <c:pt idx="225">
                  <c:v>3.83</c:v>
                </c:pt>
                <c:pt idx="226">
                  <c:v>2.3199999999999998</c:v>
                </c:pt>
                <c:pt idx="227">
                  <c:v>38.799999999999997</c:v>
                </c:pt>
                <c:pt idx="228">
                  <c:v>7.58</c:v>
                </c:pt>
                <c:pt idx="229">
                  <c:v>0.1</c:v>
                </c:pt>
                <c:pt idx="230">
                  <c:v>9.6000000000000002E-2</c:v>
                </c:pt>
                <c:pt idx="231">
                  <c:v>2.84</c:v>
                </c:pt>
                <c:pt idx="232">
                  <c:v>0</c:v>
                </c:pt>
                <c:pt idx="233">
                  <c:v>0.51500000000000001</c:v>
                </c:pt>
                <c:pt idx="234">
                  <c:v>2.4</c:v>
                </c:pt>
                <c:pt idx="235">
                  <c:v>0.64</c:v>
                </c:pt>
                <c:pt idx="236">
                  <c:v>0.56999999999999995</c:v>
                </c:pt>
                <c:pt idx="237">
                  <c:v>20.92</c:v>
                </c:pt>
                <c:pt idx="238">
                  <c:v>3.64</c:v>
                </c:pt>
                <c:pt idx="239">
                  <c:v>2.6949999999999998</c:v>
                </c:pt>
                <c:pt idx="240">
                  <c:v>0</c:v>
                </c:pt>
                <c:pt idx="241">
                  <c:v>0.64500000000000002</c:v>
                </c:pt>
                <c:pt idx="242">
                  <c:v>26.6</c:v>
                </c:pt>
                <c:pt idx="243">
                  <c:v>3.78</c:v>
                </c:pt>
                <c:pt idx="244">
                  <c:v>0.05</c:v>
                </c:pt>
                <c:pt idx="245">
                  <c:v>7.0000000000000007E-2</c:v>
                </c:pt>
                <c:pt idx="246">
                  <c:v>2.2999999999999998</c:v>
                </c:pt>
                <c:pt idx="247">
                  <c:v>0.72</c:v>
                </c:pt>
                <c:pt idx="248">
                  <c:v>33.78</c:v>
                </c:pt>
                <c:pt idx="249">
                  <c:v>3.22</c:v>
                </c:pt>
                <c:pt idx="250">
                  <c:v>0.76200000000000001</c:v>
                </c:pt>
                <c:pt idx="251">
                  <c:v>5.1999999999999998E-2</c:v>
                </c:pt>
                <c:pt idx="252">
                  <c:v>7.0000000000000007E-2</c:v>
                </c:pt>
                <c:pt idx="253">
                  <c:v>0.125</c:v>
                </c:pt>
                <c:pt idx="254">
                  <c:v>0.32</c:v>
                </c:pt>
                <c:pt idx="255">
                  <c:v>0.33100000000000002</c:v>
                </c:pt>
                <c:pt idx="256">
                  <c:v>0.28999999999999998</c:v>
                </c:pt>
                <c:pt idx="257">
                  <c:v>1.8</c:v>
                </c:pt>
                <c:pt idx="258">
                  <c:v>0.60499999999999998</c:v>
                </c:pt>
                <c:pt idx="259">
                  <c:v>0</c:v>
                </c:pt>
                <c:pt idx="260">
                  <c:v>0</c:v>
                </c:pt>
                <c:pt idx="261">
                  <c:v>31.4</c:v>
                </c:pt>
                <c:pt idx="262">
                  <c:v>29</c:v>
                </c:pt>
                <c:pt idx="263">
                  <c:v>2.52</c:v>
                </c:pt>
                <c:pt idx="264">
                  <c:v>1.19</c:v>
                </c:pt>
                <c:pt idx="265">
                  <c:v>16.88</c:v>
                </c:pt>
                <c:pt idx="266">
                  <c:v>13.28</c:v>
                </c:pt>
                <c:pt idx="267">
                  <c:v>1.48</c:v>
                </c:pt>
                <c:pt idx="268">
                  <c:v>4.46</c:v>
                </c:pt>
                <c:pt idx="269">
                  <c:v>14.52</c:v>
                </c:pt>
                <c:pt idx="270">
                  <c:v>10.72</c:v>
                </c:pt>
                <c:pt idx="271">
                  <c:v>0.98</c:v>
                </c:pt>
                <c:pt idx="272">
                  <c:v>6.6</c:v>
                </c:pt>
                <c:pt idx="273">
                  <c:v>2.4300000000000002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4.4109999999999996</c:v>
                </c:pt>
                <c:pt idx="277">
                  <c:v>1E-3</c:v>
                </c:pt>
                <c:pt idx="278">
                  <c:v>5.3</c:v>
                </c:pt>
                <c:pt idx="279">
                  <c:v>0.33300000000000002</c:v>
                </c:pt>
                <c:pt idx="280">
                  <c:v>8.06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15.2</c:v>
                </c:pt>
                <c:pt idx="285">
                  <c:v>3.97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0.34</c:v>
                </c:pt>
                <c:pt idx="290">
                  <c:v>1.278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5.25</c:v>
                </c:pt>
                <c:pt idx="294">
                  <c:v>6.1</c:v>
                </c:pt>
                <c:pt idx="295">
                  <c:v>6.0000000000000001E-3</c:v>
                </c:pt>
                <c:pt idx="296">
                  <c:v>3.6</c:v>
                </c:pt>
                <c:pt idx="297">
                  <c:v>1.69</c:v>
                </c:pt>
                <c:pt idx="298">
                  <c:v>1.6950000000000001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2922.45</c:v>
                </c:pt>
                <c:pt idx="302">
                  <c:v>0</c:v>
                </c:pt>
                <c:pt idx="303">
                  <c:v>0.25800000000000001</c:v>
                </c:pt>
                <c:pt idx="304">
                  <c:v>2</c:v>
                </c:pt>
                <c:pt idx="305">
                  <c:v>0</c:v>
                </c:pt>
                <c:pt idx="306">
                  <c:v>11.4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0.34899999999999998</c:v>
                </c:pt>
                <c:pt idx="312">
                  <c:v>0.44</c:v>
                </c:pt>
                <c:pt idx="313">
                  <c:v>0</c:v>
                </c:pt>
                <c:pt idx="314">
                  <c:v>1.56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5.7</c:v>
                </c:pt>
                <c:pt idx="318">
                  <c:v>0.61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0.151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45.75</c:v>
                </c:pt>
                <c:pt idx="330">
                  <c:v>19.64</c:v>
                </c:pt>
                <c:pt idx="331">
                  <c:v>17.37</c:v>
                </c:pt>
                <c:pt idx="332">
                  <c:v>1.28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1.43</c:v>
                </c:pt>
                <c:pt idx="336">
                  <c:v>4.5</c:v>
                </c:pt>
                <c:pt idx="337">
                  <c:v>0.68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0.26500000000000001</c:v>
                </c:pt>
                <c:pt idx="344">
                  <c:v>0.32800000000000001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2.02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1.35</c:v>
                </c:pt>
                <c:pt idx="354">
                  <c:v>0</c:v>
                </c:pt>
                <c:pt idx="355">
                  <c:v>15.4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1408.92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  <c:pt idx="369">
                  <c:v>1311.95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4.4000000000000004</c:v>
                </c:pt>
                <c:pt idx="2">
                  <c:v>1.63</c:v>
                </c:pt>
                <c:pt idx="3">
                  <c:v>1.782</c:v>
                </c:pt>
                <c:pt idx="4">
                  <c:v>0.46800000000000003</c:v>
                </c:pt>
                <c:pt idx="5">
                  <c:v>0</c:v>
                </c:pt>
                <c:pt idx="6">
                  <c:v>6.25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0.69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4.3250000000000002</c:v>
                </c:pt>
                <c:pt idx="20">
                  <c:v>1.83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0.29199999999999998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10.98</c:v>
                </c:pt>
                <c:pt idx="30">
                  <c:v>0</c:v>
                </c:pt>
                <c:pt idx="31">
                  <c:v>6107.5897999999997</c:v>
                </c:pt>
                <c:pt idx="32">
                  <c:v>4337.9399000000003</c:v>
                </c:pt>
                <c:pt idx="33">
                  <c:v>3.37</c:v>
                </c:pt>
                <c:pt idx="34">
                  <c:v>7.12</c:v>
                </c:pt>
                <c:pt idx="35">
                  <c:v>0</c:v>
                </c:pt>
                <c:pt idx="36">
                  <c:v>0</c:v>
                </c:pt>
                <c:pt idx="37">
                  <c:v>0.6</c:v>
                </c:pt>
                <c:pt idx="38">
                  <c:v>0</c:v>
                </c:pt>
                <c:pt idx="39">
                  <c:v>1724.46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0.80600000000000005</c:v>
                </c:pt>
                <c:pt idx="44">
                  <c:v>0</c:v>
                </c:pt>
                <c:pt idx="45">
                  <c:v>2.2799999999999998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3.28</c:v>
                </c:pt>
                <c:pt idx="53">
                  <c:v>6.13</c:v>
                </c:pt>
                <c:pt idx="54">
                  <c:v>1.82</c:v>
                </c:pt>
                <c:pt idx="55">
                  <c:v>1.55</c:v>
                </c:pt>
                <c:pt idx="56">
                  <c:v>0.22600000000000001</c:v>
                </c:pt>
                <c:pt idx="57">
                  <c:v>0.13200000000000001</c:v>
                </c:pt>
                <c:pt idx="58">
                  <c:v>0</c:v>
                </c:pt>
                <c:pt idx="59">
                  <c:v>2.4</c:v>
                </c:pt>
                <c:pt idx="60">
                  <c:v>0</c:v>
                </c:pt>
                <c:pt idx="61">
                  <c:v>0</c:v>
                </c:pt>
                <c:pt idx="62">
                  <c:v>9.89</c:v>
                </c:pt>
                <c:pt idx="63">
                  <c:v>7.05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2996.21</c:v>
                </c:pt>
                <c:pt idx="68">
                  <c:v>14820.940399999999</c:v>
                </c:pt>
                <c:pt idx="69">
                  <c:v>0</c:v>
                </c:pt>
                <c:pt idx="70">
                  <c:v>13.44</c:v>
                </c:pt>
                <c:pt idx="71">
                  <c:v>8.0299999999999994</c:v>
                </c:pt>
                <c:pt idx="72">
                  <c:v>0.32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3.09</c:v>
                </c:pt>
                <c:pt idx="77">
                  <c:v>0</c:v>
                </c:pt>
                <c:pt idx="78">
                  <c:v>8421.5596000000005</c:v>
                </c:pt>
                <c:pt idx="79">
                  <c:v>0.373</c:v>
                </c:pt>
                <c:pt idx="80">
                  <c:v>0</c:v>
                </c:pt>
                <c:pt idx="81">
                  <c:v>19.350000000000001</c:v>
                </c:pt>
                <c:pt idx="82">
                  <c:v>1.28</c:v>
                </c:pt>
                <c:pt idx="83">
                  <c:v>0</c:v>
                </c:pt>
                <c:pt idx="84">
                  <c:v>1.7849999999999999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32.56</c:v>
                </c:pt>
                <c:pt idx="90">
                  <c:v>20</c:v>
                </c:pt>
                <c:pt idx="91">
                  <c:v>0</c:v>
                </c:pt>
                <c:pt idx="92">
                  <c:v>1.64</c:v>
                </c:pt>
                <c:pt idx="93">
                  <c:v>0</c:v>
                </c:pt>
                <c:pt idx="94">
                  <c:v>0</c:v>
                </c:pt>
                <c:pt idx="95">
                  <c:v>4.9800000000000004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2.29</c:v>
                </c:pt>
                <c:pt idx="100">
                  <c:v>0</c:v>
                </c:pt>
                <c:pt idx="101">
                  <c:v>0</c:v>
                </c:pt>
                <c:pt idx="102">
                  <c:v>14.75</c:v>
                </c:pt>
                <c:pt idx="103">
                  <c:v>2.3199999999999998</c:v>
                </c:pt>
                <c:pt idx="104">
                  <c:v>7.9000000000000001E-2</c:v>
                </c:pt>
                <c:pt idx="105">
                  <c:v>7.32</c:v>
                </c:pt>
                <c:pt idx="106">
                  <c:v>2.34</c:v>
                </c:pt>
                <c:pt idx="107">
                  <c:v>0</c:v>
                </c:pt>
                <c:pt idx="108">
                  <c:v>1.91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1.47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1.1000000000000001</c:v>
                </c:pt>
                <c:pt idx="118">
                  <c:v>8.4920000000000009</c:v>
                </c:pt>
                <c:pt idx="119">
                  <c:v>0.20899999999999999</c:v>
                </c:pt>
                <c:pt idx="120">
                  <c:v>6.0000000000000001E-3</c:v>
                </c:pt>
                <c:pt idx="121">
                  <c:v>2.4529999999999998</c:v>
                </c:pt>
                <c:pt idx="122">
                  <c:v>0</c:v>
                </c:pt>
                <c:pt idx="123">
                  <c:v>4.7</c:v>
                </c:pt>
                <c:pt idx="124">
                  <c:v>3.46</c:v>
                </c:pt>
                <c:pt idx="125">
                  <c:v>0</c:v>
                </c:pt>
                <c:pt idx="126">
                  <c:v>5.8</c:v>
                </c:pt>
                <c:pt idx="127">
                  <c:v>0</c:v>
                </c:pt>
                <c:pt idx="128">
                  <c:v>6.91</c:v>
                </c:pt>
                <c:pt idx="129">
                  <c:v>0</c:v>
                </c:pt>
                <c:pt idx="130">
                  <c:v>0.114</c:v>
                </c:pt>
                <c:pt idx="131">
                  <c:v>8.1900000000000001E-2</c:v>
                </c:pt>
                <c:pt idx="132">
                  <c:v>0</c:v>
                </c:pt>
                <c:pt idx="133">
                  <c:v>0</c:v>
                </c:pt>
                <c:pt idx="134">
                  <c:v>7.75</c:v>
                </c:pt>
                <c:pt idx="135">
                  <c:v>0</c:v>
                </c:pt>
                <c:pt idx="136">
                  <c:v>0.46500000000000002</c:v>
                </c:pt>
                <c:pt idx="137">
                  <c:v>0.2</c:v>
                </c:pt>
                <c:pt idx="138">
                  <c:v>3.94</c:v>
                </c:pt>
                <c:pt idx="139">
                  <c:v>3662.6201000000001</c:v>
                </c:pt>
                <c:pt idx="140">
                  <c:v>873.08</c:v>
                </c:pt>
                <c:pt idx="141">
                  <c:v>0</c:v>
                </c:pt>
                <c:pt idx="142">
                  <c:v>4041.6100999999999</c:v>
                </c:pt>
                <c:pt idx="143">
                  <c:v>0</c:v>
                </c:pt>
                <c:pt idx="144">
                  <c:v>3765.8600999999999</c:v>
                </c:pt>
                <c:pt idx="145">
                  <c:v>890.95</c:v>
                </c:pt>
                <c:pt idx="146">
                  <c:v>2485.9398999999999</c:v>
                </c:pt>
                <c:pt idx="147">
                  <c:v>5205.75</c:v>
                </c:pt>
                <c:pt idx="148">
                  <c:v>0</c:v>
                </c:pt>
                <c:pt idx="149">
                  <c:v>156.66999999999999</c:v>
                </c:pt>
                <c:pt idx="150">
                  <c:v>0</c:v>
                </c:pt>
                <c:pt idx="151">
                  <c:v>1505.48</c:v>
                </c:pt>
                <c:pt idx="152">
                  <c:v>1.39</c:v>
                </c:pt>
                <c:pt idx="153">
                  <c:v>0</c:v>
                </c:pt>
                <c:pt idx="154">
                  <c:v>18.86</c:v>
                </c:pt>
                <c:pt idx="155">
                  <c:v>0.66800000000000004</c:v>
                </c:pt>
                <c:pt idx="156">
                  <c:v>0</c:v>
                </c:pt>
                <c:pt idx="157">
                  <c:v>0</c:v>
                </c:pt>
                <c:pt idx="158">
                  <c:v>2145.7399999999998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1.7549999999999999</c:v>
                </c:pt>
                <c:pt idx="164">
                  <c:v>0</c:v>
                </c:pt>
                <c:pt idx="165">
                  <c:v>0.36449999999999999</c:v>
                </c:pt>
                <c:pt idx="166">
                  <c:v>1.66</c:v>
                </c:pt>
                <c:pt idx="167">
                  <c:v>0</c:v>
                </c:pt>
                <c:pt idx="168">
                  <c:v>0</c:v>
                </c:pt>
                <c:pt idx="169">
                  <c:v>4.6550000000000002</c:v>
                </c:pt>
                <c:pt idx="170">
                  <c:v>4.4800000000000004</c:v>
                </c:pt>
                <c:pt idx="171">
                  <c:v>1.1080000000000001</c:v>
                </c:pt>
                <c:pt idx="172">
                  <c:v>6.15</c:v>
                </c:pt>
                <c:pt idx="173">
                  <c:v>0</c:v>
                </c:pt>
                <c:pt idx="174">
                  <c:v>2.4</c:v>
                </c:pt>
                <c:pt idx="175">
                  <c:v>1.07</c:v>
                </c:pt>
                <c:pt idx="176">
                  <c:v>3.34</c:v>
                </c:pt>
                <c:pt idx="177">
                  <c:v>0</c:v>
                </c:pt>
                <c:pt idx="178">
                  <c:v>0.43</c:v>
                </c:pt>
                <c:pt idx="179">
                  <c:v>0</c:v>
                </c:pt>
                <c:pt idx="180">
                  <c:v>0.442</c:v>
                </c:pt>
                <c:pt idx="181">
                  <c:v>2.46</c:v>
                </c:pt>
                <c:pt idx="182">
                  <c:v>0</c:v>
                </c:pt>
                <c:pt idx="183">
                  <c:v>0</c:v>
                </c:pt>
                <c:pt idx="184">
                  <c:v>334</c:v>
                </c:pt>
                <c:pt idx="185">
                  <c:v>0</c:v>
                </c:pt>
                <c:pt idx="186">
                  <c:v>0.4</c:v>
                </c:pt>
                <c:pt idx="187">
                  <c:v>1.41</c:v>
                </c:pt>
                <c:pt idx="188">
                  <c:v>1.74</c:v>
                </c:pt>
                <c:pt idx="189">
                  <c:v>0</c:v>
                </c:pt>
                <c:pt idx="190">
                  <c:v>0</c:v>
                </c:pt>
                <c:pt idx="191">
                  <c:v>1.5249999999999999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0.42699999999999999</c:v>
                </c:pt>
                <c:pt idx="197">
                  <c:v>0</c:v>
                </c:pt>
                <c:pt idx="198">
                  <c:v>1.468</c:v>
                </c:pt>
                <c:pt idx="199">
                  <c:v>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15.45</c:v>
                </c:pt>
                <c:pt idx="205">
                  <c:v>1.72</c:v>
                </c:pt>
                <c:pt idx="206">
                  <c:v>0</c:v>
                </c:pt>
                <c:pt idx="207">
                  <c:v>0.998</c:v>
                </c:pt>
                <c:pt idx="208">
                  <c:v>0</c:v>
                </c:pt>
                <c:pt idx="209">
                  <c:v>0.80200000000000005</c:v>
                </c:pt>
                <c:pt idx="210">
                  <c:v>0</c:v>
                </c:pt>
                <c:pt idx="211">
                  <c:v>7.28</c:v>
                </c:pt>
                <c:pt idx="212">
                  <c:v>0</c:v>
                </c:pt>
                <c:pt idx="213">
                  <c:v>1.1000000000000001</c:v>
                </c:pt>
                <c:pt idx="214">
                  <c:v>0.25</c:v>
                </c:pt>
                <c:pt idx="215">
                  <c:v>0.25</c:v>
                </c:pt>
                <c:pt idx="216">
                  <c:v>0</c:v>
                </c:pt>
                <c:pt idx="217">
                  <c:v>1.72</c:v>
                </c:pt>
                <c:pt idx="218">
                  <c:v>3.1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0.64</c:v>
                </c:pt>
                <c:pt idx="224">
                  <c:v>0</c:v>
                </c:pt>
                <c:pt idx="225">
                  <c:v>3.89</c:v>
                </c:pt>
                <c:pt idx="226">
                  <c:v>2.34</c:v>
                </c:pt>
                <c:pt idx="227">
                  <c:v>39.4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2.9449999999999998</c:v>
                </c:pt>
                <c:pt idx="232">
                  <c:v>0</c:v>
                </c:pt>
                <c:pt idx="233">
                  <c:v>0.46200000000000002</c:v>
                </c:pt>
                <c:pt idx="234">
                  <c:v>2.4</c:v>
                </c:pt>
                <c:pt idx="235">
                  <c:v>0</c:v>
                </c:pt>
                <c:pt idx="236">
                  <c:v>0</c:v>
                </c:pt>
                <c:pt idx="237">
                  <c:v>21.86</c:v>
                </c:pt>
                <c:pt idx="238">
                  <c:v>3.3</c:v>
                </c:pt>
                <c:pt idx="239">
                  <c:v>2.88</c:v>
                </c:pt>
                <c:pt idx="240">
                  <c:v>0.97199999999999998</c:v>
                </c:pt>
                <c:pt idx="241">
                  <c:v>0.63</c:v>
                </c:pt>
                <c:pt idx="242">
                  <c:v>26.6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2.25</c:v>
                </c:pt>
                <c:pt idx="247">
                  <c:v>0.63500000000000001</c:v>
                </c:pt>
                <c:pt idx="248">
                  <c:v>35.08</c:v>
                </c:pt>
                <c:pt idx="249">
                  <c:v>3.08</c:v>
                </c:pt>
                <c:pt idx="250">
                  <c:v>0.79200000000000004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0.59</c:v>
                </c:pt>
                <c:pt idx="259">
                  <c:v>0</c:v>
                </c:pt>
                <c:pt idx="260">
                  <c:v>0.54</c:v>
                </c:pt>
                <c:pt idx="261">
                  <c:v>29.25</c:v>
                </c:pt>
                <c:pt idx="262">
                  <c:v>27.1</c:v>
                </c:pt>
                <c:pt idx="263">
                  <c:v>2.62</c:v>
                </c:pt>
                <c:pt idx="264">
                  <c:v>0</c:v>
                </c:pt>
                <c:pt idx="265">
                  <c:v>16.22</c:v>
                </c:pt>
                <c:pt idx="266">
                  <c:v>13.02</c:v>
                </c:pt>
                <c:pt idx="267">
                  <c:v>0</c:v>
                </c:pt>
                <c:pt idx="268">
                  <c:v>0</c:v>
                </c:pt>
                <c:pt idx="269">
                  <c:v>14.94</c:v>
                </c:pt>
                <c:pt idx="270">
                  <c:v>11.48</c:v>
                </c:pt>
                <c:pt idx="271">
                  <c:v>1.0249999999999999</c:v>
                </c:pt>
                <c:pt idx="272">
                  <c:v>7.35</c:v>
                </c:pt>
                <c:pt idx="273">
                  <c:v>2.57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4.5</c:v>
                </c:pt>
                <c:pt idx="277">
                  <c:v>0</c:v>
                </c:pt>
                <c:pt idx="278">
                  <c:v>5.55</c:v>
                </c:pt>
                <c:pt idx="279">
                  <c:v>0</c:v>
                </c:pt>
                <c:pt idx="280">
                  <c:v>8.3800000000000008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14.7</c:v>
                </c:pt>
                <c:pt idx="285">
                  <c:v>4.0949999999999998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0.318</c:v>
                </c:pt>
                <c:pt idx="290">
                  <c:v>1.242</c:v>
                </c:pt>
                <c:pt idx="291">
                  <c:v>0</c:v>
                </c:pt>
                <c:pt idx="292">
                  <c:v>0</c:v>
                </c:pt>
                <c:pt idx="293">
                  <c:v>5.1100000000000003</c:v>
                </c:pt>
                <c:pt idx="294">
                  <c:v>6.35</c:v>
                </c:pt>
                <c:pt idx="295">
                  <c:v>0</c:v>
                </c:pt>
                <c:pt idx="296">
                  <c:v>3.47</c:v>
                </c:pt>
                <c:pt idx="297">
                  <c:v>1.89</c:v>
                </c:pt>
                <c:pt idx="298">
                  <c:v>1.73</c:v>
                </c:pt>
                <c:pt idx="299">
                  <c:v>0</c:v>
                </c:pt>
                <c:pt idx="300">
                  <c:v>0</c:v>
                </c:pt>
                <c:pt idx="301">
                  <c:v>2848.6399000000001</c:v>
                </c:pt>
                <c:pt idx="302">
                  <c:v>0</c:v>
                </c:pt>
                <c:pt idx="303">
                  <c:v>0.26300000000000001</c:v>
                </c:pt>
                <c:pt idx="304">
                  <c:v>0</c:v>
                </c:pt>
                <c:pt idx="305">
                  <c:v>0</c:v>
                </c:pt>
                <c:pt idx="306">
                  <c:v>11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0.36799999999999999</c:v>
                </c:pt>
                <c:pt idx="312">
                  <c:v>0</c:v>
                </c:pt>
                <c:pt idx="313">
                  <c:v>1.04</c:v>
                </c:pt>
                <c:pt idx="314">
                  <c:v>1.62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5.92</c:v>
                </c:pt>
                <c:pt idx="318">
                  <c:v>0.64</c:v>
                </c:pt>
                <c:pt idx="319">
                  <c:v>0</c:v>
                </c:pt>
                <c:pt idx="320">
                  <c:v>0</c:v>
                </c:pt>
                <c:pt idx="321">
                  <c:v>0.13800000000000001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42.4</c:v>
                </c:pt>
                <c:pt idx="330">
                  <c:v>17.260000000000002</c:v>
                </c:pt>
                <c:pt idx="331">
                  <c:v>0</c:v>
                </c:pt>
                <c:pt idx="332">
                  <c:v>1.26</c:v>
                </c:pt>
                <c:pt idx="333">
                  <c:v>0</c:v>
                </c:pt>
                <c:pt idx="334">
                  <c:v>0</c:v>
                </c:pt>
                <c:pt idx="335">
                  <c:v>1.4650000000000001</c:v>
                </c:pt>
                <c:pt idx="336">
                  <c:v>0.01</c:v>
                </c:pt>
                <c:pt idx="337">
                  <c:v>0.61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0.28699999999999998</c:v>
                </c:pt>
                <c:pt idx="344">
                  <c:v>0.31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2.145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1.43</c:v>
                </c:pt>
                <c:pt idx="354">
                  <c:v>0</c:v>
                </c:pt>
                <c:pt idx="355">
                  <c:v>0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1435.96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  <c:pt idx="369">
                  <c:v>1269.95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43</c:v>
                </c:pt>
                <c:pt idx="30">
                  <c:v>0</c:v>
                </c:pt>
                <c:pt idx="31">
                  <c:v>33</c:v>
                </c:pt>
                <c:pt idx="32">
                  <c:v>32</c:v>
                </c:pt>
                <c:pt idx="33">
                  <c:v>0</c:v>
                </c:pt>
                <c:pt idx="34">
                  <c:v>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41</c:v>
                </c:pt>
                <c:pt idx="44">
                  <c:v>0</c:v>
                </c:pt>
                <c:pt idx="45">
                  <c:v>24</c:v>
                </c:pt>
                <c:pt idx="46">
                  <c:v>0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44</c:v>
                </c:pt>
                <c:pt idx="54">
                  <c:v>0</c:v>
                </c:pt>
                <c:pt idx="55">
                  <c:v>39</c:v>
                </c:pt>
                <c:pt idx="56">
                  <c:v>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49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28</c:v>
                </c:pt>
                <c:pt idx="68">
                  <c:v>8</c:v>
                </c:pt>
                <c:pt idx="69">
                  <c:v>0</c:v>
                </c:pt>
                <c:pt idx="70">
                  <c:v>38</c:v>
                </c:pt>
                <c:pt idx="71">
                  <c:v>24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33</c:v>
                </c:pt>
                <c:pt idx="77">
                  <c:v>0</c:v>
                </c:pt>
                <c:pt idx="78">
                  <c:v>0</c:v>
                </c:pt>
                <c:pt idx="79">
                  <c:v>41</c:v>
                </c:pt>
                <c:pt idx="80">
                  <c:v>13</c:v>
                </c:pt>
                <c:pt idx="81">
                  <c:v>6</c:v>
                </c:pt>
                <c:pt idx="82">
                  <c:v>0</c:v>
                </c:pt>
                <c:pt idx="83">
                  <c:v>26</c:v>
                </c:pt>
                <c:pt idx="84">
                  <c:v>6</c:v>
                </c:pt>
                <c:pt idx="85">
                  <c:v>0</c:v>
                </c:pt>
                <c:pt idx="86">
                  <c:v>26</c:v>
                </c:pt>
                <c:pt idx="87">
                  <c:v>0</c:v>
                </c:pt>
                <c:pt idx="88">
                  <c:v>0</c:v>
                </c:pt>
                <c:pt idx="89">
                  <c:v>8</c:v>
                </c:pt>
                <c:pt idx="90">
                  <c:v>0</c:v>
                </c:pt>
                <c:pt idx="91">
                  <c:v>38</c:v>
                </c:pt>
                <c:pt idx="92">
                  <c:v>1</c:v>
                </c:pt>
                <c:pt idx="93">
                  <c:v>0</c:v>
                </c:pt>
                <c:pt idx="94">
                  <c:v>32</c:v>
                </c:pt>
                <c:pt idx="95">
                  <c:v>26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26</c:v>
                </c:pt>
                <c:pt idx="102">
                  <c:v>0</c:v>
                </c:pt>
                <c:pt idx="103">
                  <c:v>39</c:v>
                </c:pt>
                <c:pt idx="104">
                  <c:v>24</c:v>
                </c:pt>
                <c:pt idx="105">
                  <c:v>2</c:v>
                </c:pt>
                <c:pt idx="106">
                  <c:v>33</c:v>
                </c:pt>
                <c:pt idx="107">
                  <c:v>29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39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</c:v>
                </c:pt>
                <c:pt idx="136">
                  <c:v>0</c:v>
                </c:pt>
                <c:pt idx="137">
                  <c:v>9</c:v>
                </c:pt>
                <c:pt idx="138">
                  <c:v>40</c:v>
                </c:pt>
                <c:pt idx="139">
                  <c:v>0</c:v>
                </c:pt>
                <c:pt idx="140">
                  <c:v>0</c:v>
                </c:pt>
                <c:pt idx="141">
                  <c:v>18</c:v>
                </c:pt>
                <c:pt idx="142">
                  <c:v>45</c:v>
                </c:pt>
                <c:pt idx="143">
                  <c:v>0</c:v>
                </c:pt>
                <c:pt idx="144">
                  <c:v>38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45</c:v>
                </c:pt>
                <c:pt idx="150">
                  <c:v>0</c:v>
                </c:pt>
                <c:pt idx="151">
                  <c:v>0</c:v>
                </c:pt>
                <c:pt idx="152">
                  <c:v>19</c:v>
                </c:pt>
                <c:pt idx="153">
                  <c:v>0</c:v>
                </c:pt>
                <c:pt idx="154">
                  <c:v>0</c:v>
                </c:pt>
                <c:pt idx="155">
                  <c:v>16</c:v>
                </c:pt>
                <c:pt idx="156">
                  <c:v>0</c:v>
                </c:pt>
                <c:pt idx="157">
                  <c:v>0</c:v>
                </c:pt>
                <c:pt idx="158">
                  <c:v>41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23</c:v>
                </c:pt>
                <c:pt idx="164">
                  <c:v>0</c:v>
                </c:pt>
                <c:pt idx="165">
                  <c:v>40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7</c:v>
                </c:pt>
                <c:pt idx="170">
                  <c:v>1</c:v>
                </c:pt>
                <c:pt idx="171">
                  <c:v>40</c:v>
                </c:pt>
                <c:pt idx="172">
                  <c:v>0</c:v>
                </c:pt>
                <c:pt idx="173">
                  <c:v>0</c:v>
                </c:pt>
                <c:pt idx="174">
                  <c:v>37</c:v>
                </c:pt>
                <c:pt idx="175">
                  <c:v>45</c:v>
                </c:pt>
                <c:pt idx="176">
                  <c:v>41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10</c:v>
                </c:pt>
                <c:pt idx="181">
                  <c:v>0</c:v>
                </c:pt>
                <c:pt idx="182">
                  <c:v>29</c:v>
                </c:pt>
                <c:pt idx="183">
                  <c:v>0</c:v>
                </c:pt>
                <c:pt idx="184">
                  <c:v>23</c:v>
                </c:pt>
                <c:pt idx="185">
                  <c:v>0</c:v>
                </c:pt>
                <c:pt idx="186">
                  <c:v>0</c:v>
                </c:pt>
                <c:pt idx="187">
                  <c:v>25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5</c:v>
                </c:pt>
                <c:pt idx="197">
                  <c:v>0</c:v>
                </c:pt>
                <c:pt idx="198">
                  <c:v>41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0</c:v>
                </c:pt>
                <c:pt idx="205">
                  <c:v>0</c:v>
                </c:pt>
                <c:pt idx="206">
                  <c:v>26</c:v>
                </c:pt>
                <c:pt idx="207">
                  <c:v>29</c:v>
                </c:pt>
                <c:pt idx="208">
                  <c:v>0</c:v>
                </c:pt>
                <c:pt idx="209">
                  <c:v>11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55</c:v>
                </c:pt>
                <c:pt idx="215">
                  <c:v>7</c:v>
                </c:pt>
                <c:pt idx="216">
                  <c:v>0</c:v>
                </c:pt>
                <c:pt idx="217">
                  <c:v>26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11</c:v>
                </c:pt>
                <c:pt idx="224">
                  <c:v>0</c:v>
                </c:pt>
                <c:pt idx="225">
                  <c:v>35</c:v>
                </c:pt>
                <c:pt idx="226">
                  <c:v>0</c:v>
                </c:pt>
                <c:pt idx="227">
                  <c:v>0</c:v>
                </c:pt>
                <c:pt idx="228">
                  <c:v>26</c:v>
                </c:pt>
                <c:pt idx="229">
                  <c:v>0</c:v>
                </c:pt>
                <c:pt idx="230">
                  <c:v>0</c:v>
                </c:pt>
                <c:pt idx="231">
                  <c:v>25</c:v>
                </c:pt>
                <c:pt idx="232">
                  <c:v>0</c:v>
                </c:pt>
                <c:pt idx="233">
                  <c:v>25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52</c:v>
                </c:pt>
                <c:pt idx="241">
                  <c:v>26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44</c:v>
                </c:pt>
                <c:pt idx="249">
                  <c:v>26</c:v>
                </c:pt>
                <c:pt idx="250">
                  <c:v>0</c:v>
                </c:pt>
                <c:pt idx="251">
                  <c:v>16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21</c:v>
                </c:pt>
                <c:pt idx="261">
                  <c:v>12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21</c:v>
                </c:pt>
                <c:pt idx="270">
                  <c:v>24</c:v>
                </c:pt>
                <c:pt idx="271">
                  <c:v>21</c:v>
                </c:pt>
                <c:pt idx="272">
                  <c:v>9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42</c:v>
                </c:pt>
                <c:pt idx="277">
                  <c:v>0</c:v>
                </c:pt>
                <c:pt idx="278">
                  <c:v>0</c:v>
                </c:pt>
                <c:pt idx="279">
                  <c:v>8</c:v>
                </c:pt>
                <c:pt idx="280">
                  <c:v>0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30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9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40</c:v>
                </c:pt>
                <c:pt idx="299">
                  <c:v>0</c:v>
                </c:pt>
                <c:pt idx="300">
                  <c:v>0</c:v>
                </c:pt>
                <c:pt idx="301">
                  <c:v>39</c:v>
                </c:pt>
                <c:pt idx="302">
                  <c:v>0</c:v>
                </c:pt>
                <c:pt idx="303">
                  <c:v>33</c:v>
                </c:pt>
                <c:pt idx="304">
                  <c:v>0</c:v>
                </c:pt>
                <c:pt idx="305">
                  <c:v>0</c:v>
                </c:pt>
                <c:pt idx="306">
                  <c:v>11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41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0</c:v>
                </c:pt>
                <c:pt idx="318">
                  <c:v>10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48</c:v>
                </c:pt>
                <c:pt idx="336">
                  <c:v>0</c:v>
                </c:pt>
                <c:pt idx="337">
                  <c:v>33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0</c:v>
                </c:pt>
                <c:pt idx="344">
                  <c:v>4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51</c:v>
                </c:pt>
                <c:pt idx="351">
                  <c:v>31</c:v>
                </c:pt>
                <c:pt idx="352">
                  <c:v>33</c:v>
                </c:pt>
                <c:pt idx="353">
                  <c:v>43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41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  <c:pt idx="36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24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</c:v>
                </c:pt>
                <c:pt idx="44">
                  <c:v>0</c:v>
                </c:pt>
                <c:pt idx="45">
                  <c:v>31</c:v>
                </c:pt>
                <c:pt idx="46">
                  <c:v>0</c:v>
                </c:pt>
                <c:pt idx="47">
                  <c:v>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  <c:pt idx="54">
                  <c:v>8</c:v>
                </c:pt>
                <c:pt idx="55">
                  <c:v>18</c:v>
                </c:pt>
                <c:pt idx="56">
                  <c:v>28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17</c:v>
                </c:pt>
                <c:pt idx="62">
                  <c:v>7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15</c:v>
                </c:pt>
                <c:pt idx="69">
                  <c:v>0</c:v>
                </c:pt>
                <c:pt idx="70">
                  <c:v>4</c:v>
                </c:pt>
                <c:pt idx="71">
                  <c:v>31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10</c:v>
                </c:pt>
                <c:pt idx="77">
                  <c:v>0</c:v>
                </c:pt>
                <c:pt idx="78">
                  <c:v>11</c:v>
                </c:pt>
                <c:pt idx="79">
                  <c:v>4</c:v>
                </c:pt>
                <c:pt idx="80">
                  <c:v>25</c:v>
                </c:pt>
                <c:pt idx="81">
                  <c:v>9</c:v>
                </c:pt>
                <c:pt idx="82">
                  <c:v>4</c:v>
                </c:pt>
                <c:pt idx="83">
                  <c:v>44</c:v>
                </c:pt>
                <c:pt idx="84">
                  <c:v>13</c:v>
                </c:pt>
                <c:pt idx="85">
                  <c:v>0</c:v>
                </c:pt>
                <c:pt idx="86">
                  <c:v>44</c:v>
                </c:pt>
                <c:pt idx="87">
                  <c:v>0</c:v>
                </c:pt>
                <c:pt idx="88">
                  <c:v>0</c:v>
                </c:pt>
                <c:pt idx="89">
                  <c:v>33</c:v>
                </c:pt>
                <c:pt idx="90">
                  <c:v>0</c:v>
                </c:pt>
                <c:pt idx="91">
                  <c:v>0</c:v>
                </c:pt>
                <c:pt idx="92">
                  <c:v>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5</c:v>
                </c:pt>
                <c:pt idx="100">
                  <c:v>0</c:v>
                </c:pt>
                <c:pt idx="101">
                  <c:v>0</c:v>
                </c:pt>
                <c:pt idx="102">
                  <c:v>14</c:v>
                </c:pt>
                <c:pt idx="103">
                  <c:v>4</c:v>
                </c:pt>
                <c:pt idx="104">
                  <c:v>1</c:v>
                </c:pt>
                <c:pt idx="105">
                  <c:v>12</c:v>
                </c:pt>
                <c:pt idx="106">
                  <c:v>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11</c:v>
                </c:pt>
                <c:pt idx="121">
                  <c:v>4</c:v>
                </c:pt>
                <c:pt idx="122">
                  <c:v>0</c:v>
                </c:pt>
                <c:pt idx="123">
                  <c:v>0</c:v>
                </c:pt>
                <c:pt idx="124">
                  <c:v>4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15</c:v>
                </c:pt>
                <c:pt idx="136">
                  <c:v>3</c:v>
                </c:pt>
                <c:pt idx="137">
                  <c:v>26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3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0</c:v>
                </c:pt>
                <c:pt idx="151">
                  <c:v>0</c:v>
                </c:pt>
                <c:pt idx="152">
                  <c:v>36</c:v>
                </c:pt>
                <c:pt idx="153">
                  <c:v>0</c:v>
                </c:pt>
                <c:pt idx="154">
                  <c:v>3</c:v>
                </c:pt>
                <c:pt idx="155">
                  <c:v>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36</c:v>
                </c:pt>
                <c:pt idx="164">
                  <c:v>0</c:v>
                </c:pt>
                <c:pt idx="165">
                  <c:v>4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14</c:v>
                </c:pt>
                <c:pt idx="170">
                  <c:v>28</c:v>
                </c:pt>
                <c:pt idx="171">
                  <c:v>4</c:v>
                </c:pt>
                <c:pt idx="172">
                  <c:v>4</c:v>
                </c:pt>
                <c:pt idx="173">
                  <c:v>0</c:v>
                </c:pt>
                <c:pt idx="174">
                  <c:v>39</c:v>
                </c:pt>
                <c:pt idx="175">
                  <c:v>0</c:v>
                </c:pt>
                <c:pt idx="176">
                  <c:v>4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4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13</c:v>
                </c:pt>
                <c:pt idx="185">
                  <c:v>0</c:v>
                </c:pt>
                <c:pt idx="186">
                  <c:v>0</c:v>
                </c:pt>
                <c:pt idx="187">
                  <c:v>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14</c:v>
                </c:pt>
                <c:pt idx="197">
                  <c:v>0</c:v>
                </c:pt>
                <c:pt idx="198">
                  <c:v>4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0</c:v>
                </c:pt>
                <c:pt idx="205">
                  <c:v>11</c:v>
                </c:pt>
                <c:pt idx="206">
                  <c:v>44</c:v>
                </c:pt>
                <c:pt idx="207">
                  <c:v>3</c:v>
                </c:pt>
                <c:pt idx="208">
                  <c:v>0</c:v>
                </c:pt>
                <c:pt idx="209">
                  <c:v>19</c:v>
                </c:pt>
                <c:pt idx="210">
                  <c:v>0</c:v>
                </c:pt>
                <c:pt idx="211">
                  <c:v>11</c:v>
                </c:pt>
                <c:pt idx="212">
                  <c:v>0</c:v>
                </c:pt>
                <c:pt idx="213">
                  <c:v>11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30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</c:v>
                </c:pt>
                <c:pt idx="224">
                  <c:v>0</c:v>
                </c:pt>
                <c:pt idx="225">
                  <c:v>22</c:v>
                </c:pt>
                <c:pt idx="226">
                  <c:v>15</c:v>
                </c:pt>
                <c:pt idx="227">
                  <c:v>58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4</c:v>
                </c:pt>
                <c:pt idx="238">
                  <c:v>0</c:v>
                </c:pt>
                <c:pt idx="239">
                  <c:v>4</c:v>
                </c:pt>
                <c:pt idx="240">
                  <c:v>37</c:v>
                </c:pt>
                <c:pt idx="241">
                  <c:v>0</c:v>
                </c:pt>
                <c:pt idx="242">
                  <c:v>15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18</c:v>
                </c:pt>
                <c:pt idx="249">
                  <c:v>36</c:v>
                </c:pt>
                <c:pt idx="250">
                  <c:v>8</c:v>
                </c:pt>
                <c:pt idx="251">
                  <c:v>30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9</c:v>
                </c:pt>
                <c:pt idx="261">
                  <c:v>16</c:v>
                </c:pt>
                <c:pt idx="262">
                  <c:v>0</c:v>
                </c:pt>
                <c:pt idx="263">
                  <c:v>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9</c:v>
                </c:pt>
                <c:pt idx="270">
                  <c:v>4</c:v>
                </c:pt>
                <c:pt idx="271">
                  <c:v>14</c:v>
                </c:pt>
                <c:pt idx="272">
                  <c:v>0</c:v>
                </c:pt>
                <c:pt idx="273">
                  <c:v>14</c:v>
                </c:pt>
                <c:pt idx="274">
                  <c:v>0</c:v>
                </c:pt>
                <c:pt idx="275">
                  <c:v>0</c:v>
                </c:pt>
                <c:pt idx="276">
                  <c:v>4</c:v>
                </c:pt>
                <c:pt idx="277">
                  <c:v>0</c:v>
                </c:pt>
                <c:pt idx="278">
                  <c:v>18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38</c:v>
                </c:pt>
                <c:pt idx="290">
                  <c:v>0</c:v>
                </c:pt>
                <c:pt idx="291">
                  <c:v>15</c:v>
                </c:pt>
                <c:pt idx="292">
                  <c:v>0</c:v>
                </c:pt>
                <c:pt idx="293">
                  <c:v>0</c:v>
                </c:pt>
                <c:pt idx="294">
                  <c:v>27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14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22</c:v>
                </c:pt>
                <c:pt idx="304">
                  <c:v>0</c:v>
                </c:pt>
                <c:pt idx="305">
                  <c:v>0</c:v>
                </c:pt>
                <c:pt idx="306">
                  <c:v>27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4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12</c:v>
                </c:pt>
                <c:pt idx="318">
                  <c:v>4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4</c:v>
                </c:pt>
                <c:pt idx="336">
                  <c:v>0</c:v>
                </c:pt>
                <c:pt idx="337">
                  <c:v>38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9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9</c:v>
                </c:pt>
                <c:pt idx="351">
                  <c:v>0</c:v>
                </c:pt>
                <c:pt idx="352">
                  <c:v>0</c:v>
                </c:pt>
                <c:pt idx="353">
                  <c:v>8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4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0.27200000000000002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9.875</c:v>
                </c:pt>
                <c:pt idx="30">
                  <c:v>0</c:v>
                </c:pt>
                <c:pt idx="31">
                  <c:v>5980.6400999999996</c:v>
                </c:pt>
                <c:pt idx="32">
                  <c:v>4121.4701999999997</c:v>
                </c:pt>
                <c:pt idx="33">
                  <c:v>0</c:v>
                </c:pt>
                <c:pt idx="34">
                  <c:v>7.38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</c:v>
                </c:pt>
                <c:pt idx="44">
                  <c:v>0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5.33</c:v>
                </c:pt>
                <c:pt idx="54">
                  <c:v>0</c:v>
                </c:pt>
                <c:pt idx="55">
                  <c:v>1.46</c:v>
                </c:pt>
                <c:pt idx="56">
                  <c:v>0.252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0.51</c:v>
                </c:pt>
                <c:pt idx="62">
                  <c:v>8.6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2751.6201000000001</c:v>
                </c:pt>
                <c:pt idx="68">
                  <c:v>15507.7598</c:v>
                </c:pt>
                <c:pt idx="69">
                  <c:v>0</c:v>
                </c:pt>
                <c:pt idx="70">
                  <c:v>12.08</c:v>
                </c:pt>
                <c:pt idx="71">
                  <c:v>8.5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0</c:v>
                </c:pt>
                <c:pt idx="79">
                  <c:v>0.3</c:v>
                </c:pt>
                <c:pt idx="80">
                  <c:v>1.28</c:v>
                </c:pt>
                <c:pt idx="81">
                  <c:v>23.51</c:v>
                </c:pt>
                <c:pt idx="82">
                  <c:v>22.36</c:v>
                </c:pt>
                <c:pt idx="83">
                  <c:v>6.97</c:v>
                </c:pt>
                <c:pt idx="84">
                  <c:v>1.925</c:v>
                </c:pt>
                <c:pt idx="85">
                  <c:v>0</c:v>
                </c:pt>
                <c:pt idx="86">
                  <c:v>5.46</c:v>
                </c:pt>
                <c:pt idx="87">
                  <c:v>0</c:v>
                </c:pt>
                <c:pt idx="88">
                  <c:v>0</c:v>
                </c:pt>
                <c:pt idx="89">
                  <c:v>33.58</c:v>
                </c:pt>
                <c:pt idx="90">
                  <c:v>0</c:v>
                </c:pt>
                <c:pt idx="91">
                  <c:v>0.58599999999999997</c:v>
                </c:pt>
                <c:pt idx="92">
                  <c:v>1.98</c:v>
                </c:pt>
                <c:pt idx="93">
                  <c:v>0</c:v>
                </c:pt>
                <c:pt idx="94">
                  <c:v>0.81</c:v>
                </c:pt>
                <c:pt idx="95">
                  <c:v>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1.18</c:v>
                </c:pt>
                <c:pt idx="102">
                  <c:v>0</c:v>
                </c:pt>
                <c:pt idx="103">
                  <c:v>1.8320000000000001</c:v>
                </c:pt>
                <c:pt idx="104">
                  <c:v>7.9000000000000001E-2</c:v>
                </c:pt>
                <c:pt idx="105">
                  <c:v>7.58</c:v>
                </c:pt>
                <c:pt idx="106">
                  <c:v>2.08</c:v>
                </c:pt>
                <c:pt idx="107">
                  <c:v>3.3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7.7460000000000004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9.2899999999999991</c:v>
                </c:pt>
                <c:pt idx="129">
                  <c:v>0.18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0.378</c:v>
                </c:pt>
                <c:pt idx="136">
                  <c:v>0</c:v>
                </c:pt>
                <c:pt idx="137">
                  <c:v>0.20599999999999999</c:v>
                </c:pt>
                <c:pt idx="138">
                  <c:v>3.74</c:v>
                </c:pt>
                <c:pt idx="139">
                  <c:v>0</c:v>
                </c:pt>
                <c:pt idx="140">
                  <c:v>0</c:v>
                </c:pt>
                <c:pt idx="141">
                  <c:v>479.48</c:v>
                </c:pt>
                <c:pt idx="142">
                  <c:v>3896.47</c:v>
                </c:pt>
                <c:pt idx="143">
                  <c:v>0</c:v>
                </c:pt>
                <c:pt idx="144">
                  <c:v>3683.8400999999999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171.27</c:v>
                </c:pt>
                <c:pt idx="150">
                  <c:v>0</c:v>
                </c:pt>
                <c:pt idx="151">
                  <c:v>0</c:v>
                </c:pt>
                <c:pt idx="152">
                  <c:v>1.44</c:v>
                </c:pt>
                <c:pt idx="153">
                  <c:v>0</c:v>
                </c:pt>
                <c:pt idx="154">
                  <c:v>0</c:v>
                </c:pt>
                <c:pt idx="155">
                  <c:v>0.626</c:v>
                </c:pt>
                <c:pt idx="156">
                  <c:v>0</c:v>
                </c:pt>
                <c:pt idx="157">
                  <c:v>0</c:v>
                </c:pt>
                <c:pt idx="158">
                  <c:v>2045.5600999999999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1.635</c:v>
                </c:pt>
                <c:pt idx="164">
                  <c:v>0</c:v>
                </c:pt>
                <c:pt idx="165">
                  <c:v>0.32250000000000001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5.01</c:v>
                </c:pt>
                <c:pt idx="170">
                  <c:v>4.6900000000000004</c:v>
                </c:pt>
                <c:pt idx="171">
                  <c:v>0.96799999999999997</c:v>
                </c:pt>
                <c:pt idx="172">
                  <c:v>0</c:v>
                </c:pt>
                <c:pt idx="173">
                  <c:v>0</c:v>
                </c:pt>
                <c:pt idx="174">
                  <c:v>2.48</c:v>
                </c:pt>
                <c:pt idx="175">
                  <c:v>1.05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0.44900000000000001</c:v>
                </c:pt>
                <c:pt idx="181">
                  <c:v>0</c:v>
                </c:pt>
                <c:pt idx="182">
                  <c:v>4.3600000000000003</c:v>
                </c:pt>
                <c:pt idx="183">
                  <c:v>0</c:v>
                </c:pt>
                <c:pt idx="184">
                  <c:v>346</c:v>
                </c:pt>
                <c:pt idx="185">
                  <c:v>0</c:v>
                </c:pt>
                <c:pt idx="186">
                  <c:v>0</c:v>
                </c:pt>
                <c:pt idx="187">
                  <c:v>1.2649999999999999</c:v>
                </c:pt>
                <c:pt idx="188">
                  <c:v>1.83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0.45700000000000002</c:v>
                </c:pt>
                <c:pt idx="197">
                  <c:v>0</c:v>
                </c:pt>
                <c:pt idx="198">
                  <c:v>1.1040000000000001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0</c:v>
                </c:pt>
                <c:pt idx="205">
                  <c:v>0</c:v>
                </c:pt>
                <c:pt idx="206">
                  <c:v>0.13500000000000001</c:v>
                </c:pt>
                <c:pt idx="207">
                  <c:v>0.99399999999999999</c:v>
                </c:pt>
                <c:pt idx="208">
                  <c:v>0</c:v>
                </c:pt>
                <c:pt idx="209">
                  <c:v>0.83799999999999997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0.254</c:v>
                </c:pt>
                <c:pt idx="215">
                  <c:v>0.27</c:v>
                </c:pt>
                <c:pt idx="216">
                  <c:v>0</c:v>
                </c:pt>
                <c:pt idx="217">
                  <c:v>1.63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0.64800000000000002</c:v>
                </c:pt>
                <c:pt idx="224">
                  <c:v>0</c:v>
                </c:pt>
                <c:pt idx="225">
                  <c:v>3.69</c:v>
                </c:pt>
                <c:pt idx="226">
                  <c:v>0</c:v>
                </c:pt>
                <c:pt idx="227">
                  <c:v>0</c:v>
                </c:pt>
                <c:pt idx="228">
                  <c:v>7.66</c:v>
                </c:pt>
                <c:pt idx="229">
                  <c:v>0</c:v>
                </c:pt>
                <c:pt idx="230">
                  <c:v>0</c:v>
                </c:pt>
                <c:pt idx="231">
                  <c:v>2.9449999999999998</c:v>
                </c:pt>
                <c:pt idx="232">
                  <c:v>0</c:v>
                </c:pt>
                <c:pt idx="233">
                  <c:v>0.51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0.80400000000000005</c:v>
                </c:pt>
                <c:pt idx="241">
                  <c:v>0.66500000000000004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32.22</c:v>
                </c:pt>
                <c:pt idx="249">
                  <c:v>3.06</c:v>
                </c:pt>
                <c:pt idx="250">
                  <c:v>0</c:v>
                </c:pt>
                <c:pt idx="251">
                  <c:v>0.107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0.33500000000000002</c:v>
                </c:pt>
                <c:pt idx="261">
                  <c:v>30.85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15.1</c:v>
                </c:pt>
                <c:pt idx="270">
                  <c:v>10.68</c:v>
                </c:pt>
                <c:pt idx="271">
                  <c:v>1.08</c:v>
                </c:pt>
                <c:pt idx="272">
                  <c:v>7.2</c:v>
                </c:pt>
                <c:pt idx="273">
                  <c:v>0</c:v>
                </c:pt>
                <c:pt idx="274">
                  <c:v>0</c:v>
                </c:pt>
                <c:pt idx="275">
                  <c:v>1.276</c:v>
                </c:pt>
                <c:pt idx="276">
                  <c:v>3.78</c:v>
                </c:pt>
                <c:pt idx="277">
                  <c:v>0</c:v>
                </c:pt>
                <c:pt idx="278">
                  <c:v>0</c:v>
                </c:pt>
                <c:pt idx="279">
                  <c:v>0.82</c:v>
                </c:pt>
                <c:pt idx="280">
                  <c:v>0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14.7</c:v>
                </c:pt>
                <c:pt idx="285">
                  <c:v>0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0.29599999999999999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2751.6100999999999</c:v>
                </c:pt>
                <c:pt idx="302">
                  <c:v>0</c:v>
                </c:pt>
                <c:pt idx="303">
                  <c:v>0.27800000000000002</c:v>
                </c:pt>
                <c:pt idx="304">
                  <c:v>0</c:v>
                </c:pt>
                <c:pt idx="305">
                  <c:v>0</c:v>
                </c:pt>
                <c:pt idx="306">
                  <c:v>11.42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0</c:v>
                </c:pt>
                <c:pt idx="318">
                  <c:v>0.63600000000000001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1.44</c:v>
                </c:pt>
                <c:pt idx="336">
                  <c:v>0</c:v>
                </c:pt>
                <c:pt idx="337">
                  <c:v>0.59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</c:v>
                </c:pt>
                <c:pt idx="344">
                  <c:v>0.32800000000000001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1.8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1273.23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2.6850000000000001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4.2699999999999996</c:v>
                </c:pt>
                <c:pt idx="20">
                  <c:v>1.6930000000000001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0.27800000000000002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10.36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3.1</c:v>
                </c:pt>
                <c:pt idx="34">
                  <c:v>7.02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0.75800000000000001</c:v>
                </c:pt>
                <c:pt idx="44">
                  <c:v>0</c:v>
                </c:pt>
                <c:pt idx="45">
                  <c:v>2.2200000000000002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5.6</c:v>
                </c:pt>
                <c:pt idx="54">
                  <c:v>1.85</c:v>
                </c:pt>
                <c:pt idx="55">
                  <c:v>1.56</c:v>
                </c:pt>
                <c:pt idx="56">
                  <c:v>0.24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9.39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14854.559600000001</c:v>
                </c:pt>
                <c:pt idx="69">
                  <c:v>0</c:v>
                </c:pt>
                <c:pt idx="70">
                  <c:v>12.86</c:v>
                </c:pt>
                <c:pt idx="71">
                  <c:v>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2.8450000000000002</c:v>
                </c:pt>
                <c:pt idx="77">
                  <c:v>0</c:v>
                </c:pt>
                <c:pt idx="78">
                  <c:v>7775.9701999999997</c:v>
                </c:pt>
                <c:pt idx="79">
                  <c:v>0.32900000000000001</c:v>
                </c:pt>
                <c:pt idx="80">
                  <c:v>0</c:v>
                </c:pt>
                <c:pt idx="81">
                  <c:v>18.8</c:v>
                </c:pt>
                <c:pt idx="82">
                  <c:v>1.29</c:v>
                </c:pt>
                <c:pt idx="83">
                  <c:v>0</c:v>
                </c:pt>
                <c:pt idx="84">
                  <c:v>1.7949999999999999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33.299999999999997</c:v>
                </c:pt>
                <c:pt idx="90">
                  <c:v>0</c:v>
                </c:pt>
                <c:pt idx="91">
                  <c:v>0</c:v>
                </c:pt>
                <c:pt idx="92">
                  <c:v>1.64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2.16</c:v>
                </c:pt>
                <c:pt idx="100">
                  <c:v>0</c:v>
                </c:pt>
                <c:pt idx="101">
                  <c:v>0</c:v>
                </c:pt>
                <c:pt idx="102">
                  <c:v>14.1</c:v>
                </c:pt>
                <c:pt idx="103">
                  <c:v>2.17</c:v>
                </c:pt>
                <c:pt idx="104">
                  <c:v>0</c:v>
                </c:pt>
                <c:pt idx="105">
                  <c:v>7.5</c:v>
                </c:pt>
                <c:pt idx="106">
                  <c:v>2.19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8.1479999999999997</c:v>
                </c:pt>
                <c:pt idx="119">
                  <c:v>0</c:v>
                </c:pt>
                <c:pt idx="120">
                  <c:v>0</c:v>
                </c:pt>
                <c:pt idx="121">
                  <c:v>2.319</c:v>
                </c:pt>
                <c:pt idx="122">
                  <c:v>0</c:v>
                </c:pt>
                <c:pt idx="123">
                  <c:v>0</c:v>
                </c:pt>
                <c:pt idx="124">
                  <c:v>3.33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6.9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0.29599999999999999</c:v>
                </c:pt>
                <c:pt idx="136">
                  <c:v>0.45500000000000002</c:v>
                </c:pt>
                <c:pt idx="137">
                  <c:v>0.21199999999999999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425.69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2384.8899000000001</c:v>
                </c:pt>
                <c:pt idx="147">
                  <c:v>0</c:v>
                </c:pt>
                <c:pt idx="148">
                  <c:v>0</c:v>
                </c:pt>
                <c:pt idx="149">
                  <c:v>156.27000000000001</c:v>
                </c:pt>
                <c:pt idx="150">
                  <c:v>0</c:v>
                </c:pt>
                <c:pt idx="151">
                  <c:v>0</c:v>
                </c:pt>
                <c:pt idx="152">
                  <c:v>1.33</c:v>
                </c:pt>
                <c:pt idx="153">
                  <c:v>0</c:v>
                </c:pt>
                <c:pt idx="154">
                  <c:v>18.079999999999998</c:v>
                </c:pt>
                <c:pt idx="155">
                  <c:v>0.60299999999999998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</c:v>
                </c:pt>
                <c:pt idx="164">
                  <c:v>0</c:v>
                </c:pt>
                <c:pt idx="165">
                  <c:v>0.32900000000000001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4.6950000000000003</c:v>
                </c:pt>
                <c:pt idx="170">
                  <c:v>4.66</c:v>
                </c:pt>
                <c:pt idx="171">
                  <c:v>1.012</c:v>
                </c:pt>
                <c:pt idx="172">
                  <c:v>5.82</c:v>
                </c:pt>
                <c:pt idx="173">
                  <c:v>0</c:v>
                </c:pt>
                <c:pt idx="174">
                  <c:v>2.36</c:v>
                </c:pt>
                <c:pt idx="175">
                  <c:v>0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0.41699999999999998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330</c:v>
                </c:pt>
                <c:pt idx="185">
                  <c:v>0</c:v>
                </c:pt>
                <c:pt idx="186">
                  <c:v>0</c:v>
                </c:pt>
                <c:pt idx="187">
                  <c:v>1.24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0.43</c:v>
                </c:pt>
                <c:pt idx="197">
                  <c:v>0</c:v>
                </c:pt>
                <c:pt idx="198">
                  <c:v>1.31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0</c:v>
                </c:pt>
                <c:pt idx="205">
                  <c:v>1.78</c:v>
                </c:pt>
                <c:pt idx="206">
                  <c:v>0</c:v>
                </c:pt>
                <c:pt idx="207">
                  <c:v>0.96</c:v>
                </c:pt>
                <c:pt idx="208">
                  <c:v>0</c:v>
                </c:pt>
                <c:pt idx="209">
                  <c:v>0.78100000000000003</c:v>
                </c:pt>
                <c:pt idx="210">
                  <c:v>0</c:v>
                </c:pt>
                <c:pt idx="211">
                  <c:v>7.02</c:v>
                </c:pt>
                <c:pt idx="212">
                  <c:v>0</c:v>
                </c:pt>
                <c:pt idx="213">
                  <c:v>0.97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1.52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0.60599999999999998</c:v>
                </c:pt>
                <c:pt idx="224">
                  <c:v>0</c:v>
                </c:pt>
                <c:pt idx="225">
                  <c:v>3.8</c:v>
                </c:pt>
                <c:pt idx="226">
                  <c:v>2.25</c:v>
                </c:pt>
                <c:pt idx="227">
                  <c:v>41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2.8050000000000002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20.54</c:v>
                </c:pt>
                <c:pt idx="238">
                  <c:v>0</c:v>
                </c:pt>
                <c:pt idx="239">
                  <c:v>2.6749999999999998</c:v>
                </c:pt>
                <c:pt idx="240">
                  <c:v>0</c:v>
                </c:pt>
                <c:pt idx="241">
                  <c:v>0</c:v>
                </c:pt>
                <c:pt idx="242">
                  <c:v>24.88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32.82</c:v>
                </c:pt>
                <c:pt idx="249">
                  <c:v>3</c:v>
                </c:pt>
                <c:pt idx="250">
                  <c:v>0.74399999999999999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0.40799999999999997</c:v>
                </c:pt>
                <c:pt idx="261">
                  <c:v>29.05</c:v>
                </c:pt>
                <c:pt idx="262">
                  <c:v>0</c:v>
                </c:pt>
                <c:pt idx="263">
                  <c:v>2.5099999999999998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14.56</c:v>
                </c:pt>
                <c:pt idx="270">
                  <c:v>10.6</c:v>
                </c:pt>
                <c:pt idx="271">
                  <c:v>1.01</c:v>
                </c:pt>
                <c:pt idx="272">
                  <c:v>6.6</c:v>
                </c:pt>
                <c:pt idx="273">
                  <c:v>2.4500000000000002</c:v>
                </c:pt>
                <c:pt idx="274">
                  <c:v>0</c:v>
                </c:pt>
                <c:pt idx="275">
                  <c:v>0</c:v>
                </c:pt>
                <c:pt idx="276">
                  <c:v>4.1550000000000002</c:v>
                </c:pt>
                <c:pt idx="277">
                  <c:v>0</c:v>
                </c:pt>
                <c:pt idx="278">
                  <c:v>5.64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4.0549999999999997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0.29199999999999998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6.45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0.26500000000000001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0.34599999999999997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5.8</c:v>
                </c:pt>
                <c:pt idx="318">
                  <c:v>0.58799999999999997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1.43</c:v>
                </c:pt>
                <c:pt idx="336">
                  <c:v>0</c:v>
                </c:pt>
                <c:pt idx="337">
                  <c:v>0.54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0.28000000000000003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2.06</c:v>
                </c:pt>
                <c:pt idx="351">
                  <c:v>0</c:v>
                </c:pt>
                <c:pt idx="352">
                  <c:v>0</c:v>
                </c:pt>
                <c:pt idx="353">
                  <c:v>1.35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1357.6801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893760"/>
        <c:axId val="95895552"/>
      </c:barChart>
      <c:catAx>
        <c:axId val="958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95552"/>
        <c:crosses val="autoZero"/>
        <c:auto val="1"/>
        <c:lblAlgn val="ctr"/>
        <c:lblOffset val="100"/>
        <c:noMultiLvlLbl val="0"/>
      </c:catAx>
      <c:valAx>
        <c:axId val="958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89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E26" sqref="E26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45696</v>
      </c>
      <c r="F1" s="7"/>
      <c r="G1" s="102"/>
      <c r="H1" s="103"/>
      <c r="I1" s="104" t="s">
        <v>804</v>
      </c>
      <c r="J1" s="105"/>
      <c r="K1" s="133"/>
      <c r="L1" s="7"/>
      <c r="M1" s="7" t="s">
        <v>70</v>
      </c>
      <c r="N1" s="19"/>
      <c r="O1" s="20"/>
      <c r="P1" s="20"/>
      <c r="Q1" s="21" t="s">
        <v>799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806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1.76</v>
      </c>
      <c r="C4" s="109">
        <f>((B4-K4)/K4)*100</f>
        <v>8.8435374149659882</v>
      </c>
      <c r="D4" s="62">
        <f>ALL!D16</f>
        <v>41</v>
      </c>
      <c r="E4" s="62">
        <f>ALL!E16</f>
        <v>4</v>
      </c>
      <c r="F4" s="82">
        <f>ALL!F16</f>
        <v>1.631</v>
      </c>
      <c r="G4" s="82">
        <f>ALL!G16</f>
        <v>1.6930000000000001</v>
      </c>
      <c r="H4" s="63">
        <f>ALL!C16</f>
        <v>1.83</v>
      </c>
      <c r="I4" s="64" t="str">
        <f t="shared" ref="I4:I24" si="0">IF(B4&gt;H4,"Long","Short")</f>
        <v>Short</v>
      </c>
      <c r="J4" s="99">
        <f t="shared" ref="J4:J24" si="1">((B4-H4)/H4)*100</f>
        <v>-3.8251366120218613</v>
      </c>
      <c r="K4" s="136">
        <v>1.617</v>
      </c>
      <c r="L4" s="106">
        <f>C34/100</f>
        <v>6.236480409505267E-2</v>
      </c>
      <c r="M4" s="24"/>
      <c r="N4" s="94">
        <f>C36/100</f>
        <v>5.9986255417882821E-2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8.8435374149659882</v>
      </c>
      <c r="S4" s="32">
        <f t="shared" ref="S4:S24" si="4">B4*P4</f>
        <v>4031.5646258503402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14.52</v>
      </c>
      <c r="C5" s="95">
        <f>((B5-K5)/K5)*100</f>
        <v>-2.4193548387096855</v>
      </c>
      <c r="D5" s="33">
        <f>ALL!D251</f>
        <v>21</v>
      </c>
      <c r="E5" s="33">
        <f>ALL!E251</f>
        <v>9</v>
      </c>
      <c r="F5" s="83">
        <f>ALL!F251</f>
        <v>15.1</v>
      </c>
      <c r="G5" s="83">
        <f>ALL!G251</f>
        <v>14.56</v>
      </c>
      <c r="H5" s="34">
        <f>ALL!C251</f>
        <v>14.94</v>
      </c>
      <c r="I5" s="65" t="str">
        <f t="shared" si="0"/>
        <v>Short</v>
      </c>
      <c r="J5" s="100">
        <f t="shared" si="1"/>
        <v>-2.8112449799196781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-2.4193548387096855</v>
      </c>
      <c r="S5" s="36">
        <f t="shared" si="4"/>
        <v>3614.3870967741932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33.78</v>
      </c>
      <c r="C6" s="110">
        <f t="shared" ref="C6:C25" si="6">((B6-K6)/K6)*100</f>
        <v>0.77565632458233291</v>
      </c>
      <c r="D6" s="37">
        <f>ALL!D232</f>
        <v>44</v>
      </c>
      <c r="E6" s="37">
        <f>ALL!E232</f>
        <v>18</v>
      </c>
      <c r="F6" s="84">
        <f>ALL!F232</f>
        <v>32.22</v>
      </c>
      <c r="G6" s="84">
        <f>ALL!G232</f>
        <v>32.82</v>
      </c>
      <c r="H6" s="34">
        <f>ALL!C232</f>
        <v>35.08</v>
      </c>
      <c r="I6" s="65" t="str">
        <f t="shared" si="0"/>
        <v>Short</v>
      </c>
      <c r="J6" s="101">
        <f t="shared" si="1"/>
        <v>-3.7058152793614516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0.77565632458233291</v>
      </c>
      <c r="S6" s="40">
        <f t="shared" si="4"/>
        <v>3732.7303102625297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16.88</v>
      </c>
      <c r="C7" s="95">
        <f>((B7-K7)/K7)*100</f>
        <v>7.5159235668789792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16.22</v>
      </c>
      <c r="I7" s="65" t="str">
        <f t="shared" si="0"/>
        <v>Long</v>
      </c>
      <c r="J7" s="100">
        <f>((B7-H7)/H7)*100</f>
        <v>4.0690505548705316</v>
      </c>
      <c r="K7" s="137">
        <v>15.7</v>
      </c>
      <c r="L7" s="25"/>
      <c r="M7" s="42">
        <f>-N4+L4</f>
        <v>2.3785486771698491E-3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7.5159235668789792</v>
      </c>
      <c r="S7" s="36">
        <f t="shared" si="4"/>
        <v>3982.3898089171971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7.6</v>
      </c>
      <c r="C8" s="110">
        <f t="shared" si="6"/>
        <v>0.52910052910052963</v>
      </c>
      <c r="D8" s="37">
        <f>ALL!D96</f>
        <v>2</v>
      </c>
      <c r="E8" s="37">
        <f>ALL!E96</f>
        <v>12</v>
      </c>
      <c r="F8" s="84">
        <f>ALL!F96</f>
        <v>7.58</v>
      </c>
      <c r="G8" s="84">
        <f>ALL!G96</f>
        <v>7.5</v>
      </c>
      <c r="H8" s="34">
        <f>ALL!C96</f>
        <v>7.32</v>
      </c>
      <c r="I8" s="65" t="str">
        <f t="shared" si="0"/>
        <v>Long</v>
      </c>
      <c r="J8" s="101">
        <f t="shared" si="1"/>
        <v>3.8251366120218488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0.52910052910052963</v>
      </c>
      <c r="S8" s="40">
        <f t="shared" si="4"/>
        <v>3723.5978835978835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5.3</v>
      </c>
      <c r="C9" s="95">
        <f>((B9-K9)/K9)*100</f>
        <v>-4.6762589928057521</v>
      </c>
      <c r="D9" s="33" t="str">
        <f>ALL!D260</f>
        <v>N/A</v>
      </c>
      <c r="E9" s="33">
        <f>ALL!E260</f>
        <v>18</v>
      </c>
      <c r="F9" s="83" t="str">
        <f>ALL!F260</f>
        <v>N/A</v>
      </c>
      <c r="G9" s="83">
        <f>ALL!G260</f>
        <v>5.64</v>
      </c>
      <c r="H9" s="34">
        <f>ALL!C260</f>
        <v>5.55</v>
      </c>
      <c r="I9" s="65" t="str">
        <f t="shared" si="0"/>
        <v>Short</v>
      </c>
      <c r="J9" s="100">
        <f t="shared" si="1"/>
        <v>-4.5045045045045047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-4.6762589928057521</v>
      </c>
      <c r="S9" s="36">
        <f t="shared" si="4"/>
        <v>3530.7913669064751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6.39</v>
      </c>
      <c r="C10" s="110">
        <f t="shared" si="6"/>
        <v>6.6777963272120111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6</v>
      </c>
      <c r="I10" s="65" t="str">
        <f t="shared" si="0"/>
        <v>Long</v>
      </c>
      <c r="J10" s="101">
        <f>((B10-H10)/H10)*100</f>
        <v>6.4999999999999947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6.6777963272120111</v>
      </c>
      <c r="S10" s="40">
        <f t="shared" si="4"/>
        <v>3951.3455759599324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0.61</v>
      </c>
      <c r="C11" s="95">
        <f t="shared" si="6"/>
        <v>9.3189964157705969</v>
      </c>
      <c r="D11" s="33">
        <f>ALL!D294</f>
        <v>10</v>
      </c>
      <c r="E11" s="33">
        <f>ALL!E294</f>
        <v>4</v>
      </c>
      <c r="F11" s="83">
        <f>ALL!F294</f>
        <v>0.63600000000000001</v>
      </c>
      <c r="G11" s="83">
        <f>ALL!G294</f>
        <v>0.58799999999999997</v>
      </c>
      <c r="H11" s="34">
        <f>ALL!C294</f>
        <v>0.64</v>
      </c>
      <c r="I11" s="65" t="str">
        <f t="shared" si="0"/>
        <v>Short</v>
      </c>
      <c r="J11" s="100">
        <f t="shared" si="1"/>
        <v>-4.6875000000000044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9.3189964157705969</v>
      </c>
      <c r="S11" s="36">
        <f t="shared" si="4"/>
        <v>4049.1756272401431</v>
      </c>
      <c r="T11" s="25"/>
      <c r="U11" s="25"/>
    </row>
    <row r="12" spans="1:21" s="26" customFormat="1" ht="15" customHeight="1" x14ac:dyDescent="0.2">
      <c r="A12" s="92" t="s">
        <v>129</v>
      </c>
      <c r="B12" s="129">
        <f>ALL!B157</f>
        <v>5.03</v>
      </c>
      <c r="C12" s="110">
        <f>((B12-K12)/K12)*100</f>
        <v>3.1794871794871846</v>
      </c>
      <c r="D12" s="37">
        <f>ALL!D157</f>
        <v>7</v>
      </c>
      <c r="E12" s="37">
        <f>ALL!E157</f>
        <v>14</v>
      </c>
      <c r="F12" s="84">
        <f>ALL!F157</f>
        <v>5.01</v>
      </c>
      <c r="G12" s="84">
        <f>ALL!G157</f>
        <v>4.6950000000000003</v>
      </c>
      <c r="H12" s="34">
        <f>ALL!C157</f>
        <v>4.6550000000000002</v>
      </c>
      <c r="I12" s="65" t="str">
        <f t="shared" si="0"/>
        <v>Long</v>
      </c>
      <c r="J12" s="101">
        <f t="shared" si="1"/>
        <v>8.0558539205155739</v>
      </c>
      <c r="K12" s="138">
        <v>4.875</v>
      </c>
      <c r="L12" s="25"/>
      <c r="M12" s="25"/>
      <c r="N12" s="25"/>
      <c r="O12" s="92" t="s">
        <v>129</v>
      </c>
      <c r="P12" s="35">
        <f t="shared" si="5"/>
        <v>759.79487179487182</v>
      </c>
      <c r="Q12" s="107">
        <f t="shared" si="2"/>
        <v>3704</v>
      </c>
      <c r="R12" s="98">
        <f t="shared" si="3"/>
        <v>3.1794871794871846</v>
      </c>
      <c r="S12" s="40">
        <f t="shared" si="4"/>
        <v>3821.7682051282054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13.41</v>
      </c>
      <c r="C13" s="95">
        <f t="shared" si="6"/>
        <v>8.6709886547812012</v>
      </c>
      <c r="D13" s="33">
        <f>ALL!D64</f>
        <v>38</v>
      </c>
      <c r="E13" s="33">
        <f>ALL!E64</f>
        <v>4</v>
      </c>
      <c r="F13" s="83">
        <f>ALL!F64</f>
        <v>12.08</v>
      </c>
      <c r="G13" s="83">
        <f>ALL!G64</f>
        <v>12.86</v>
      </c>
      <c r="H13" s="34">
        <f>ALL!C64</f>
        <v>13.44</v>
      </c>
      <c r="I13" s="65" t="str">
        <f t="shared" si="0"/>
        <v>Short</v>
      </c>
      <c r="J13" s="100">
        <f t="shared" si="1"/>
        <v>-0.22321428571428098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8.6709886547812012</v>
      </c>
      <c r="S13" s="36">
        <f t="shared" si="4"/>
        <v>4025.1734197730957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1.8</v>
      </c>
      <c r="C14" s="110">
        <f t="shared" si="6"/>
        <v>35.003375084377119</v>
      </c>
      <c r="D14" s="37" t="str">
        <f>ALL!D154</f>
        <v>N/A</v>
      </c>
      <c r="E14" s="37" t="str">
        <f>ALL!E154</f>
        <v>N/A</v>
      </c>
      <c r="F14" s="84" t="str">
        <f>ALL!F154</f>
        <v>N/A</v>
      </c>
      <c r="G14" s="84" t="str">
        <f>ALL!G154</f>
        <v>N/A</v>
      </c>
      <c r="H14" s="34">
        <f>ALL!C154</f>
        <v>1.66</v>
      </c>
      <c r="I14" s="65" t="str">
        <f t="shared" si="0"/>
        <v>Long</v>
      </c>
      <c r="J14" s="101">
        <f t="shared" si="1"/>
        <v>8.4337349397590433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35.003375084377119</v>
      </c>
      <c r="S14" s="36">
        <f t="shared" si="4"/>
        <v>5000.5250131253288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5.93</v>
      </c>
      <c r="C15" s="95">
        <f t="shared" si="6"/>
        <v>-0.16835016835017971</v>
      </c>
      <c r="D15" s="33">
        <f>ALL!D5159</f>
        <v>0</v>
      </c>
      <c r="E15" s="33">
        <f>ALL!E159</f>
        <v>4</v>
      </c>
      <c r="F15" s="83" t="str">
        <f>ALL!F159</f>
        <v>N/A</v>
      </c>
      <c r="G15" s="83">
        <f>ALL!G159</f>
        <v>5.82</v>
      </c>
      <c r="H15" s="34">
        <f>ALL!C159</f>
        <v>6.15</v>
      </c>
      <c r="I15" s="65" t="str">
        <f t="shared" si="0"/>
        <v>Short</v>
      </c>
      <c r="J15" s="100">
        <f t="shared" si="1"/>
        <v>-3.5772357723577333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-0.16835016835017971</v>
      </c>
      <c r="S15" s="36">
        <f t="shared" si="4"/>
        <v>3697.7643097643095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2.02</v>
      </c>
      <c r="C16" s="110">
        <f t="shared" si="6"/>
        <v>5.2083333333333384</v>
      </c>
      <c r="D16" s="37">
        <f>ALL!D330</f>
        <v>51</v>
      </c>
      <c r="E16" s="37">
        <f>ALL!E330</f>
        <v>9</v>
      </c>
      <c r="F16" s="84">
        <f>ALL!F330</f>
        <v>1.8</v>
      </c>
      <c r="G16" s="84">
        <f>ALL!G330</f>
        <v>2.06</v>
      </c>
      <c r="H16" s="34">
        <f>ALL!C330</f>
        <v>2.145</v>
      </c>
      <c r="I16" s="65" t="str">
        <f t="shared" si="0"/>
        <v>Short</v>
      </c>
      <c r="J16" s="101">
        <f t="shared" si="1"/>
        <v>-5.8275058275058269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5.2083333333333384</v>
      </c>
      <c r="S16" s="40">
        <f t="shared" si="4"/>
        <v>3896.916666666667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4.4109999999999996</v>
      </c>
      <c r="C17" s="95">
        <f t="shared" si="6"/>
        <v>14.571428571428557</v>
      </c>
      <c r="D17" s="33">
        <f>ALL!D258</f>
        <v>42</v>
      </c>
      <c r="E17" s="33">
        <f>ALL!E258</f>
        <v>4</v>
      </c>
      <c r="F17" s="83">
        <f>ALL!F258</f>
        <v>3.78</v>
      </c>
      <c r="G17" s="83">
        <f>ALL!G258</f>
        <v>4.1550000000000002</v>
      </c>
      <c r="H17" s="34">
        <f>ALL!C258</f>
        <v>4.5</v>
      </c>
      <c r="I17" s="65" t="str">
        <f t="shared" si="0"/>
        <v>Short</v>
      </c>
      <c r="J17" s="100">
        <f t="shared" si="1"/>
        <v>-1.977777777777787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14.571428571428557</v>
      </c>
      <c r="S17" s="36">
        <f t="shared" si="4"/>
        <v>4243.7257142857134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4.79</v>
      </c>
      <c r="C18" s="110">
        <f>((B18-K18)/K18)*100</f>
        <v>6.2084257206208484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4.7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6.2084257206208484</v>
      </c>
      <c r="S18" s="40">
        <f t="shared" si="4"/>
        <v>3933.9600886917965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16.2</v>
      </c>
      <c r="C19" s="95">
        <f t="shared" si="6"/>
        <v>7.9999999999999947</v>
      </c>
      <c r="D19" s="33" t="str">
        <f>ALL!D190</f>
        <v>N/A</v>
      </c>
      <c r="E19" s="33" t="str">
        <f>ALL!E190</f>
        <v>N/A</v>
      </c>
      <c r="F19" s="83" t="str">
        <f>ALL!F190</f>
        <v>N/A</v>
      </c>
      <c r="G19" s="83" t="str">
        <f>ALL!G190</f>
        <v>N/A</v>
      </c>
      <c r="H19" s="34">
        <f>ALL!C190</f>
        <v>15.45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7.9999999999999947</v>
      </c>
      <c r="S19" s="36">
        <f t="shared" si="4"/>
        <v>4000.3199999999997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2.4129999999999998</v>
      </c>
      <c r="C20" s="110">
        <f>((B20-K20)/K20)*100</f>
        <v>8.2062780269058226</v>
      </c>
      <c r="D20" s="37" t="str">
        <f>ALL!D112</f>
        <v>N/A</v>
      </c>
      <c r="E20" s="37">
        <v>2</v>
      </c>
      <c r="F20" s="84" t="str">
        <f>ALL!F112</f>
        <v>N/A</v>
      </c>
      <c r="G20" s="84">
        <f>ALL!G112</f>
        <v>2.319</v>
      </c>
      <c r="H20" s="34">
        <f>ALL!C112</f>
        <v>2.4529999999999998</v>
      </c>
      <c r="I20" s="65" t="str">
        <f>IF(B20&gt;H20,"Long","Short")</f>
        <v>Short</v>
      </c>
      <c r="J20" s="101">
        <f>((B20-H20)/H20)*100</f>
        <v>-1.6306563391765199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8.2062780269058226</v>
      </c>
      <c r="S20" s="40">
        <f t="shared" si="4"/>
        <v>4007.960538116592</v>
      </c>
      <c r="T20" s="25"/>
      <c r="U20" s="25"/>
    </row>
    <row r="21" spans="1:21" s="26" customFormat="1" ht="15" customHeight="1" x14ac:dyDescent="0.2">
      <c r="A21" s="91" t="s">
        <v>800</v>
      </c>
      <c r="B21" s="128">
        <f>ALL!B177</f>
        <v>1.4650000000000001</v>
      </c>
      <c r="C21" s="95">
        <f>((B21-K21)/K21)*100</f>
        <v>-2.9801324503311211</v>
      </c>
      <c r="D21" s="33" t="str">
        <f>ALL!D177</f>
        <v>N/A</v>
      </c>
      <c r="E21" s="33" t="str">
        <f>ALL!E177</f>
        <v>N/A</v>
      </c>
      <c r="F21" s="83" t="str">
        <f>ALL!F177</f>
        <v>N/A</v>
      </c>
      <c r="G21" s="83" t="str">
        <f>ALL!G177</f>
        <v>N/A</v>
      </c>
      <c r="H21" s="34">
        <f>ALL!C177</f>
        <v>1.5249999999999999</v>
      </c>
      <c r="I21" s="65" t="str">
        <f>IF(B21&gt;H21,"Long","Short")</f>
        <v>Short</v>
      </c>
      <c r="J21" s="100">
        <f>((B21-H21)/H21)*100</f>
        <v>-3.934426229508186</v>
      </c>
      <c r="K21" s="137">
        <v>1.51</v>
      </c>
      <c r="L21" s="25"/>
      <c r="M21" s="25"/>
      <c r="N21" s="25"/>
      <c r="O21" s="91" t="s">
        <v>800</v>
      </c>
      <c r="P21" s="35">
        <f t="shared" si="5"/>
        <v>2452.980132450331</v>
      </c>
      <c r="Q21" s="108">
        <v>4762</v>
      </c>
      <c r="R21" s="98">
        <f t="shared" si="3"/>
        <v>-2.9801324503311211</v>
      </c>
      <c r="S21" s="36">
        <f>P21*B21</f>
        <v>3593.6158940397349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5.73</v>
      </c>
      <c r="C22" s="110">
        <f>((B22-K22)/K22)*100</f>
        <v>5.3308823529411766</v>
      </c>
      <c r="D22" s="37">
        <f>ALL!D49</f>
        <v>44</v>
      </c>
      <c r="E22" s="37">
        <f>ALL!E49</f>
        <v>4</v>
      </c>
      <c r="F22" s="84">
        <f>ALL!F49</f>
        <v>5.33</v>
      </c>
      <c r="G22" s="84">
        <f>ALL!G49</f>
        <v>5.6</v>
      </c>
      <c r="H22" s="34">
        <f>ALL!C49</f>
        <v>6.13</v>
      </c>
      <c r="I22" s="65" t="str">
        <f>IF(B22&gt;H22,"Long","Short")</f>
        <v>Short</v>
      </c>
      <c r="J22" s="101">
        <f>((B22-H22)/H22)*100</f>
        <v>-6.5252854812397949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5.3308823529411766</v>
      </c>
      <c r="S22" s="40">
        <f t="shared" si="4"/>
        <v>3901.4558823529414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9.3699999999999992</v>
      </c>
      <c r="C23" s="95">
        <f t="shared" si="6"/>
        <v>-0.74152542372881658</v>
      </c>
      <c r="D23" s="33">
        <f>ALL!D58</f>
        <v>49</v>
      </c>
      <c r="E23" s="33">
        <f>ALL!E58</f>
        <v>7</v>
      </c>
      <c r="F23" s="83">
        <f>ALL!F58</f>
        <v>8.6</v>
      </c>
      <c r="G23" s="83">
        <f>ALL!G58</f>
        <v>9.39</v>
      </c>
      <c r="H23" s="34">
        <v>6.42</v>
      </c>
      <c r="I23" s="65" t="str">
        <f t="shared" si="0"/>
        <v>Long</v>
      </c>
      <c r="J23" s="100">
        <f t="shared" si="1"/>
        <v>45.950155763239863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-0.74152542372881658</v>
      </c>
      <c r="S23" s="36">
        <f>B23*P23</f>
        <v>3676.5338983050847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18.66</v>
      </c>
      <c r="C24" s="110">
        <f t="shared" si="6"/>
        <v>0.97402597402597246</v>
      </c>
      <c r="D24" s="37" t="str">
        <f>ALL!D143</f>
        <v>N/A</v>
      </c>
      <c r="E24" s="37">
        <f>ALL!E143</f>
        <v>3</v>
      </c>
      <c r="F24" s="84" t="str">
        <f>ALL!F143</f>
        <v>N/A</v>
      </c>
      <c r="G24" s="84">
        <f>ALL!G143</f>
        <v>18.079999999999998</v>
      </c>
      <c r="H24" s="34">
        <f>ALL!C143</f>
        <v>18.86</v>
      </c>
      <c r="I24" s="65" t="str">
        <f t="shared" si="0"/>
        <v>Short</v>
      </c>
      <c r="J24" s="101">
        <f t="shared" si="1"/>
        <v>-1.0604453870625625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0.97402597402597246</v>
      </c>
      <c r="S24" s="40">
        <f t="shared" si="4"/>
        <v>3740.0779220779218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8.3379999999999992</v>
      </c>
      <c r="C25" s="95">
        <f t="shared" si="6"/>
        <v>8.8511749347258366</v>
      </c>
      <c r="D25" s="33">
        <f>ALL!D109</f>
        <v>39</v>
      </c>
      <c r="E25" s="33">
        <f>ALL!E109</f>
        <v>4</v>
      </c>
      <c r="F25" s="83">
        <f>ALL!F109</f>
        <v>7.7460000000000004</v>
      </c>
      <c r="G25" s="83">
        <f>ALL!G109</f>
        <v>8.1479999999999997</v>
      </c>
      <c r="H25" s="34">
        <f>ALL!C109</f>
        <v>8.4920000000000009</v>
      </c>
      <c r="I25" s="65" t="str">
        <f t="shared" ref="I25:I30" si="7">IF(B25&gt;H25,"Long","Short")</f>
        <v>Short</v>
      </c>
      <c r="J25" s="100">
        <f t="shared" ref="J25:J30" si="8">((B25-H25)/H25)*100</f>
        <v>-1.8134715025906931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8.8511749347258366</v>
      </c>
      <c r="S25" s="36">
        <f t="shared" ref="S25:S30" si="11">B25*P25</f>
        <v>4031.8475195822448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0.81200000000000006</v>
      </c>
      <c r="C26" s="110">
        <f>((B26-K26)/K26)*100</f>
        <v>2.1383647798742156</v>
      </c>
      <c r="D26" s="37">
        <f>ALL!D195</f>
        <v>11</v>
      </c>
      <c r="E26" s="37">
        <f>ALL!E195</f>
        <v>19</v>
      </c>
      <c r="F26" s="84">
        <f>ALL!F195</f>
        <v>0.83799999999999997</v>
      </c>
      <c r="G26" s="84">
        <f>ALL!G195</f>
        <v>0.78100000000000003</v>
      </c>
      <c r="H26" s="34">
        <f>ALL!C195</f>
        <v>0.80200000000000005</v>
      </c>
      <c r="I26" s="65" t="str">
        <f t="shared" si="7"/>
        <v>Long</v>
      </c>
      <c r="J26" s="101">
        <f t="shared" si="8"/>
        <v>1.2468827930174575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2.1383647798742156</v>
      </c>
      <c r="S26" s="40">
        <f t="shared" si="11"/>
        <v>3783.2050314465409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1.056</v>
      </c>
      <c r="C27" s="95">
        <f>((B27-K27)/K27)*100</f>
        <v>0.76335877862595491</v>
      </c>
      <c r="D27" s="33">
        <f>ALL!D158</f>
        <v>40</v>
      </c>
      <c r="E27" s="33">
        <f>ALL!E158</f>
        <v>4</v>
      </c>
      <c r="F27" s="83">
        <f>ALL!F158</f>
        <v>0.96799999999999997</v>
      </c>
      <c r="G27" s="83">
        <f>ALL!G158</f>
        <v>1.012</v>
      </c>
      <c r="H27" s="34">
        <f>ALL!C158</f>
        <v>1.1080000000000001</v>
      </c>
      <c r="I27" s="65" t="str">
        <f t="shared" si="7"/>
        <v>Short</v>
      </c>
      <c r="J27" s="100">
        <f t="shared" si="8"/>
        <v>-4.6931407942238303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0.76335877862595491</v>
      </c>
      <c r="S27" s="36">
        <f t="shared" si="11"/>
        <v>3732.2748091603057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20.92</v>
      </c>
      <c r="C28" s="110">
        <f>((B28-K28)/K28)*100</f>
        <v>1.3565891472868272</v>
      </c>
      <c r="D28" s="37" t="str">
        <f>ALL!D222</f>
        <v>N/A</v>
      </c>
      <c r="E28" s="37">
        <f>ALL!E222</f>
        <v>4</v>
      </c>
      <c r="F28" s="84" t="str">
        <f>ALL!F222</f>
        <v>N/A</v>
      </c>
      <c r="G28" s="84">
        <f>ALL!G222</f>
        <v>20.54</v>
      </c>
      <c r="H28" s="34">
        <f>ALL!C222</f>
        <v>21.86</v>
      </c>
      <c r="I28" s="65" t="str">
        <f t="shared" si="7"/>
        <v>Short</v>
      </c>
      <c r="J28" s="101">
        <f t="shared" si="8"/>
        <v>-4.300091491308315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1.3565891472868272</v>
      </c>
      <c r="S28" s="36">
        <f t="shared" si="11"/>
        <v>3754.2480620155038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0.71399999999999997</v>
      </c>
      <c r="C29" s="95">
        <f>((B29-K29)/K29)*100</f>
        <v>3.4782608695652208</v>
      </c>
      <c r="D29" s="33">
        <f>ALL!D40</f>
        <v>41</v>
      </c>
      <c r="E29" s="33">
        <f>ALL!E40</f>
        <v>6</v>
      </c>
      <c r="F29" s="83">
        <f>ALL!F40</f>
        <v>0.65</v>
      </c>
      <c r="G29" s="83">
        <f>ALL!G40</f>
        <v>0.75800000000000001</v>
      </c>
      <c r="H29" s="34">
        <f>ALL!C40</f>
        <v>0.80600000000000005</v>
      </c>
      <c r="I29" s="65" t="str">
        <f t="shared" si="7"/>
        <v>Short</v>
      </c>
      <c r="J29" s="100">
        <f t="shared" si="8"/>
        <v>-11.414392059553359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3.4782608695652208</v>
      </c>
      <c r="S29" s="36">
        <f t="shared" si="11"/>
        <v>3832.8347826086956</v>
      </c>
      <c r="T29" s="25"/>
      <c r="U29" s="25"/>
    </row>
    <row r="30" spans="1:21" s="26" customFormat="1" ht="15" customHeight="1" thickBot="1" x14ac:dyDescent="0.25">
      <c r="A30" s="92" t="s">
        <v>807</v>
      </c>
      <c r="B30" s="129">
        <f>ALL!B319</f>
        <v>1.19</v>
      </c>
      <c r="C30" s="110">
        <f>((B30-K30)/K30)*100</f>
        <v>2.5862068965517264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 t="str">
        <f>ALL!C319</f>
        <v>N/A</v>
      </c>
      <c r="I30" s="143" t="str">
        <f t="shared" si="7"/>
        <v>Short</v>
      </c>
      <c r="J30" s="101" t="e">
        <f t="shared" si="8"/>
        <v>#VALUE!</v>
      </c>
      <c r="K30" s="138">
        <v>1.1599999999999999</v>
      </c>
      <c r="L30" s="25"/>
      <c r="M30" s="25"/>
      <c r="N30" s="25"/>
      <c r="O30" s="91" t="s">
        <v>781</v>
      </c>
      <c r="P30" s="35">
        <f t="shared" si="5"/>
        <v>3193.1034482758623</v>
      </c>
      <c r="Q30" s="108">
        <f t="shared" si="9"/>
        <v>3704</v>
      </c>
      <c r="R30" s="97">
        <f t="shared" si="10"/>
        <v>2.5862068965517264</v>
      </c>
      <c r="S30" s="36">
        <f t="shared" si="11"/>
        <v>3799.7931034482758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6.2364804095052673</v>
      </c>
      <c r="S31" s="87">
        <f>SUM(S4:S30)</f>
        <v>105089.98315609763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137.20256900911588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6.2364804095052673</v>
      </c>
      <c r="D34" s="17" t="s">
        <v>805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1557.83</v>
      </c>
      <c r="C36" s="5">
        <f>((B36-K36)/K36)*100</f>
        <v>5.9986255417882823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3763.26</v>
      </c>
      <c r="C37" s="5">
        <f>((B37-K37)/K37)*100</f>
        <v>5.399569244385205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1408.92</v>
      </c>
      <c r="C38" s="5">
        <f>((B38-K38)/K38)*100</f>
        <v>9.5566165378454535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2448.9099000000001</v>
      </c>
      <c r="C39" s="5">
        <f>((B39-K39)/K39)*100</f>
        <v>4.9233033419023178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801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802</v>
      </c>
      <c r="C52" s="1" t="s">
        <v>803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4.8</v>
      </c>
      <c r="C4" s="67">
        <f t="shared" ref="C4:C23" si="0">((B4-K4)/K4)*100</f>
        <v>766.42599277978331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4.4000000000000004</v>
      </c>
      <c r="I4" s="66" t="str">
        <f t="shared" ref="I4:I23" si="1">IF(B4&gt;H4,"Long","Short")</f>
        <v>Long</v>
      </c>
      <c r="J4" s="67">
        <f t="shared" ref="J4:J23" si="2">((B4-H4)/H4)*100</f>
        <v>9.0909090909090793</v>
      </c>
      <c r="K4" s="68">
        <v>0.55400000000000005</v>
      </c>
      <c r="L4" s="61"/>
      <c r="M4" s="56">
        <f>C27/100</f>
        <v>1399.5600825973756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2.4129999999999998</v>
      </c>
      <c r="C5" s="70">
        <f t="shared" si="0"/>
        <v>200.12437810945269</v>
      </c>
      <c r="D5" s="69" t="str">
        <f>ALL!D112</f>
        <v>N/A</v>
      </c>
      <c r="E5" s="69">
        <f>ALL!E112</f>
        <v>4</v>
      </c>
      <c r="F5" s="69" t="str">
        <f>ALL!F112</f>
        <v>N/A</v>
      </c>
      <c r="G5" s="69">
        <f>ALL!G112</f>
        <v>2.319</v>
      </c>
      <c r="H5" s="69">
        <f>ALL!C112</f>
        <v>2.4529999999999998</v>
      </c>
      <c r="I5" s="71" t="str">
        <f t="shared" si="1"/>
        <v>Short</v>
      </c>
      <c r="J5" s="72">
        <f t="shared" si="2"/>
        <v>-1.6306563391765199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4" t="s">
        <v>20</v>
      </c>
      <c r="N6" s="145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10.5</v>
      </c>
      <c r="C7" s="70">
        <f t="shared" si="0"/>
        <v>2286.3636363636365</v>
      </c>
      <c r="D7" s="69" t="str">
        <f>ALL!D39</f>
        <v>N/A</v>
      </c>
      <c r="E7" s="69">
        <f>ALL!E29</f>
        <v>4</v>
      </c>
      <c r="F7" s="69">
        <f>ALL!F29</f>
        <v>9.875</v>
      </c>
      <c r="G7" s="69">
        <f>ALL!G29</f>
        <v>10.36</v>
      </c>
      <c r="H7" s="69">
        <f>ALL!C29</f>
        <v>10.98</v>
      </c>
      <c r="I7" s="71" t="str">
        <f t="shared" si="1"/>
        <v>Short</v>
      </c>
      <c r="J7" s="72">
        <f t="shared" si="2"/>
        <v>-4.371584699453555</v>
      </c>
      <c r="K7" s="73">
        <v>0.44</v>
      </c>
      <c r="L7" s="61"/>
      <c r="M7" s="146">
        <f>-N4+M4</f>
        <v>1400.5597146388193</v>
      </c>
      <c r="N7" s="147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9.3699999999999992</v>
      </c>
      <c r="C8" s="74">
        <f t="shared" si="0"/>
        <v>1872.6315789473683</v>
      </c>
      <c r="D8" s="71">
        <f>ALL!D58</f>
        <v>49</v>
      </c>
      <c r="E8" s="71">
        <f>ALL!E58</f>
        <v>7</v>
      </c>
      <c r="F8" s="71">
        <f>ALL!F58</f>
        <v>8.6</v>
      </c>
      <c r="G8" s="71">
        <f>ALL!G58</f>
        <v>9.39</v>
      </c>
      <c r="H8" s="71">
        <f>ALL!C58</f>
        <v>9.89</v>
      </c>
      <c r="I8" s="71" t="str">
        <f t="shared" si="1"/>
        <v>Short</v>
      </c>
      <c r="J8" s="75">
        <f t="shared" si="2"/>
        <v>-5.2578361981799926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13.41</v>
      </c>
      <c r="C9" s="70">
        <f>((B9-K9)/K9)*100</f>
        <v>947.65625</v>
      </c>
      <c r="D9" s="69">
        <f>ALL!D64</f>
        <v>38</v>
      </c>
      <c r="E9" s="69">
        <f>ALL!E64</f>
        <v>4</v>
      </c>
      <c r="F9" s="69">
        <f>ALL!F64</f>
        <v>12.08</v>
      </c>
      <c r="G9" s="69">
        <f>ALL!G64</f>
        <v>12.86</v>
      </c>
      <c r="H9" s="69">
        <f>ALL!C64</f>
        <v>13.44</v>
      </c>
      <c r="I9" s="71" t="str">
        <f t="shared" si="1"/>
        <v>Short</v>
      </c>
      <c r="J9" s="72">
        <f t="shared" si="2"/>
        <v>-0.22321428571428098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36.36</v>
      </c>
      <c r="C11" s="70">
        <f t="shared" si="0"/>
        <v>3572.7272727272725</v>
      </c>
      <c r="D11" s="69">
        <f>ALL!D80</f>
        <v>8</v>
      </c>
      <c r="E11" s="69">
        <f>ALL!E80</f>
        <v>33</v>
      </c>
      <c r="F11" s="69">
        <f>ALL!F80</f>
        <v>33.58</v>
      </c>
      <c r="G11" s="69">
        <f>ALL!G80</f>
        <v>33.299999999999997</v>
      </c>
      <c r="H11" s="69">
        <f>ALL!C80</f>
        <v>32.56</v>
      </c>
      <c r="I11" s="71" t="str">
        <f t="shared" si="1"/>
        <v>Long</v>
      </c>
      <c r="J11" s="72">
        <f t="shared" si="2"/>
        <v>11.670761670761662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1.63</v>
      </c>
      <c r="C12" s="74">
        <f t="shared" si="0"/>
        <v>72.304439746300204</v>
      </c>
      <c r="D12" s="71" t="str">
        <f>ALL!D35</f>
        <v>N/A</v>
      </c>
      <c r="E12" s="71" t="str">
        <f>ALL!E35</f>
        <v>N/A</v>
      </c>
      <c r="F12" s="71" t="str">
        <f>ALL!F35</f>
        <v>N/A</v>
      </c>
      <c r="G12" s="71" t="str">
        <f>ALL!G35</f>
        <v>N/A</v>
      </c>
      <c r="H12" s="71">
        <f>ALL!C35</f>
        <v>0.6</v>
      </c>
      <c r="I12" s="71" t="str">
        <f t="shared" si="1"/>
        <v>Long</v>
      </c>
      <c r="J12" s="75">
        <f t="shared" si="2"/>
        <v>171.66666666666663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0.69</v>
      </c>
      <c r="I19" s="71" t="str">
        <f t="shared" si="1"/>
        <v>Long</v>
      </c>
      <c r="J19" s="72">
        <f t="shared" si="2"/>
        <v>604.3478260869565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2.25</v>
      </c>
      <c r="C20" s="74">
        <f>((B20-K20)/K20)*100</f>
        <v>2428.0898876404494</v>
      </c>
      <c r="D20" s="71">
        <f>ALL!D94</f>
        <v>39</v>
      </c>
      <c r="E20" s="71">
        <f>ALL!E94</f>
        <v>4</v>
      </c>
      <c r="F20" s="71">
        <f>ALL!F94</f>
        <v>1.8320000000000001</v>
      </c>
      <c r="G20" s="71">
        <f>ALL!G94</f>
        <v>2.17</v>
      </c>
      <c r="H20" s="71">
        <f>ALL!C94</f>
        <v>2.3199999999999998</v>
      </c>
      <c r="I20" s="71" t="str">
        <f>IF(B20&gt;H20,"Long","Short")</f>
        <v>Short</v>
      </c>
      <c r="J20" s="75">
        <f>((B20-H20)/H20)*100</f>
        <v>-3.0172413793103381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5.3</v>
      </c>
      <c r="C23" s="78">
        <f t="shared" si="0"/>
        <v>4.3307086614173178</v>
      </c>
      <c r="D23" s="77">
        <f>ALL!D69</f>
        <v>33</v>
      </c>
      <c r="E23" s="77">
        <f>ALL!E69</f>
        <v>10</v>
      </c>
      <c r="F23" s="77">
        <f>ALL!F69</f>
        <v>2.9</v>
      </c>
      <c r="G23" s="77">
        <f>ALL!G69</f>
        <v>2.8450000000000002</v>
      </c>
      <c r="H23" s="77">
        <f>ALL!C69</f>
        <v>3.09</v>
      </c>
      <c r="I23" s="79" t="str">
        <f t="shared" si="1"/>
        <v>Long</v>
      </c>
      <c r="J23" s="80">
        <f t="shared" si="2"/>
        <v>71.52103559870551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2799120.1651947517</v>
      </c>
    </row>
    <row r="27" spans="1:17" ht="13.5" thickBot="1" x14ac:dyDescent="0.25">
      <c r="A27" s="51" t="s">
        <v>10</v>
      </c>
      <c r="B27" s="52"/>
      <c r="C27" s="53">
        <f>C26/20</f>
        <v>139956.00825973757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45696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4.8</v>
      </c>
      <c r="C5">
        <f t="shared" ref="C5:C68" si="1">VLOOKUP($A5,$N$5:$U$375,3,FALSE)</f>
        <v>4.4000000000000004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4.8</v>
      </c>
      <c r="P5" s="111">
        <v>4.4000000000000004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1.8740000000000001</v>
      </c>
      <c r="C7">
        <f t="shared" si="1"/>
        <v>1.782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1.8740000000000001</v>
      </c>
      <c r="P7" s="111">
        <v>1.782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0.46</v>
      </c>
      <c r="C8">
        <f t="shared" si="1"/>
        <v>0.46800000000000003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75</v>
      </c>
      <c r="O8" s="111">
        <v>0.46</v>
      </c>
      <c r="P8" s="111">
        <v>0.46800000000000003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5.98</v>
      </c>
      <c r="P10" s="111">
        <v>6.25</v>
      </c>
      <c r="Q10" s="111" t="s">
        <v>71</v>
      </c>
      <c r="R10" s="111">
        <v>4</v>
      </c>
      <c r="S10" s="111" t="s">
        <v>71</v>
      </c>
      <c r="T10" s="111">
        <v>5.78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797</v>
      </c>
      <c r="V13" s="111" t="s">
        <v>412</v>
      </c>
    </row>
    <row r="14" spans="1:22" x14ac:dyDescent="0.2">
      <c r="A14" s="111" t="s">
        <v>201</v>
      </c>
      <c r="B14">
        <f t="shared" si="0"/>
        <v>0.77</v>
      </c>
      <c r="C14">
        <f t="shared" si="1"/>
        <v>0.69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2.77</v>
      </c>
      <c r="P14" s="111">
        <v>2.57</v>
      </c>
      <c r="Q14" s="111">
        <v>1</v>
      </c>
      <c r="R14" s="111">
        <v>10</v>
      </c>
      <c r="S14" s="111">
        <v>2.82</v>
      </c>
      <c r="T14" s="111">
        <v>2.6850000000000001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1.76</v>
      </c>
      <c r="C16">
        <f t="shared" si="1"/>
        <v>1.83</v>
      </c>
      <c r="D16">
        <f t="shared" si="2"/>
        <v>41</v>
      </c>
      <c r="E16">
        <f t="shared" si="3"/>
        <v>4</v>
      </c>
      <c r="F16">
        <f t="shared" si="4"/>
        <v>1.631</v>
      </c>
      <c r="G16">
        <f t="shared" si="5"/>
        <v>1.6930000000000001</v>
      </c>
      <c r="H16" s="122" t="str">
        <f t="shared" si="6"/>
        <v>Short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0.77</v>
      </c>
      <c r="P18" s="111">
        <v>0.69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202</v>
      </c>
      <c r="O19" s="111">
        <v>4.1000000000000002E-2</v>
      </c>
      <c r="P19" s="111" t="s">
        <v>71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450</v>
      </c>
      <c r="V19" s="111" t="s">
        <v>412</v>
      </c>
    </row>
    <row r="20" spans="1:22" x14ac:dyDescent="0.2">
      <c r="A20" s="111" t="s">
        <v>80</v>
      </c>
      <c r="B20">
        <f t="shared" si="0"/>
        <v>4.12</v>
      </c>
      <c r="C20">
        <f t="shared" si="1"/>
        <v>4.3250000000000002</v>
      </c>
      <c r="D20" t="str">
        <f t="shared" si="2"/>
        <v>N/A</v>
      </c>
      <c r="E20">
        <f t="shared" si="3"/>
        <v>19</v>
      </c>
      <c r="F20" t="str">
        <f t="shared" si="4"/>
        <v>N/A</v>
      </c>
      <c r="G20">
        <f t="shared" si="5"/>
        <v>4.2699999999999996</v>
      </c>
      <c r="H20" s="122" t="str">
        <f t="shared" si="6"/>
        <v>Short</v>
      </c>
      <c r="N20" s="111" t="s">
        <v>203</v>
      </c>
      <c r="O20" s="111">
        <v>2E-3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451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78</v>
      </c>
      <c r="O21" s="111">
        <v>1.0900000000000001</v>
      </c>
      <c r="P21" s="111">
        <v>0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452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79</v>
      </c>
      <c r="O22" s="111">
        <v>0.18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453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80</v>
      </c>
      <c r="O23" s="111">
        <v>4.12</v>
      </c>
      <c r="P23" s="111">
        <v>4.3250000000000002</v>
      </c>
      <c r="Q23" s="111" t="s">
        <v>71</v>
      </c>
      <c r="R23" s="111">
        <v>19</v>
      </c>
      <c r="S23" s="111" t="s">
        <v>71</v>
      </c>
      <c r="T23" s="111">
        <v>4.2699999999999996</v>
      </c>
      <c r="U23" s="111" t="s">
        <v>454</v>
      </c>
      <c r="V23" s="111" t="s">
        <v>412</v>
      </c>
    </row>
    <row r="24" spans="1:22" x14ac:dyDescent="0.2">
      <c r="A24" s="111" t="s">
        <v>207</v>
      </c>
      <c r="B24">
        <f t="shared" si="0"/>
        <v>6.48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765</v>
      </c>
      <c r="O24" s="111">
        <v>1.76</v>
      </c>
      <c r="P24" s="111">
        <v>1.83</v>
      </c>
      <c r="Q24" s="111">
        <v>41</v>
      </c>
      <c r="R24" s="111">
        <v>4</v>
      </c>
      <c r="S24" s="111">
        <v>1.631</v>
      </c>
      <c r="T24" s="111">
        <v>1.6930000000000001</v>
      </c>
      <c r="U24" s="111" t="s">
        <v>5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204</v>
      </c>
      <c r="O25" s="111">
        <v>4.2999999999999997E-2</v>
      </c>
      <c r="P25" s="111" t="s">
        <v>71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455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205</v>
      </c>
      <c r="O26" s="111">
        <v>1.2E-2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456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206</v>
      </c>
      <c r="O27" s="111">
        <v>0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457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207</v>
      </c>
      <c r="O28" s="111">
        <v>6.48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458</v>
      </c>
      <c r="V28" s="111" t="s">
        <v>412</v>
      </c>
    </row>
    <row r="29" spans="1:22" x14ac:dyDescent="0.2">
      <c r="A29" s="111" t="s">
        <v>82</v>
      </c>
      <c r="B29">
        <f t="shared" si="0"/>
        <v>10.5</v>
      </c>
      <c r="C29">
        <f t="shared" si="1"/>
        <v>10.98</v>
      </c>
      <c r="D29">
        <f t="shared" si="2"/>
        <v>43</v>
      </c>
      <c r="E29">
        <f t="shared" si="3"/>
        <v>4</v>
      </c>
      <c r="F29">
        <f t="shared" si="4"/>
        <v>9.875</v>
      </c>
      <c r="G29">
        <f t="shared" si="5"/>
        <v>10.36</v>
      </c>
      <c r="H29" s="122" t="str">
        <f t="shared" si="6"/>
        <v>Short</v>
      </c>
      <c r="N29" s="111" t="s">
        <v>81</v>
      </c>
      <c r="O29" s="111">
        <v>0.27400000000000002</v>
      </c>
      <c r="P29" s="111">
        <v>0.29199999999999998</v>
      </c>
      <c r="Q29" s="111">
        <v>33</v>
      </c>
      <c r="R29" s="111">
        <v>8</v>
      </c>
      <c r="S29" s="111">
        <v>0.27200000000000002</v>
      </c>
      <c r="T29" s="111">
        <v>0.27800000000000002</v>
      </c>
      <c r="U29" s="111" t="s">
        <v>459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208</v>
      </c>
      <c r="O30" s="111">
        <v>1.53</v>
      </c>
      <c r="P30" s="111">
        <v>0</v>
      </c>
      <c r="Q30" s="111" t="s">
        <v>71</v>
      </c>
      <c r="R30" s="111" t="s">
        <v>71</v>
      </c>
      <c r="S30" s="111" t="s">
        <v>71</v>
      </c>
      <c r="T30" s="111" t="s">
        <v>71</v>
      </c>
      <c r="U30" s="111" t="s">
        <v>460</v>
      </c>
      <c r="V30" s="111" t="s">
        <v>412</v>
      </c>
    </row>
    <row r="31" spans="1:22" x14ac:dyDescent="0.2">
      <c r="A31" s="111" t="s">
        <v>83</v>
      </c>
      <c r="B31">
        <f t="shared" si="0"/>
        <v>3.13</v>
      </c>
      <c r="C31">
        <f t="shared" si="1"/>
        <v>3.37</v>
      </c>
      <c r="D31" t="str">
        <f t="shared" si="2"/>
        <v>N/A</v>
      </c>
      <c r="E31">
        <f t="shared" si="3"/>
        <v>4</v>
      </c>
      <c r="F31" t="str">
        <f t="shared" si="4"/>
        <v>N/A</v>
      </c>
      <c r="G31">
        <f t="shared" si="5"/>
        <v>3.1</v>
      </c>
      <c r="H31" s="122" t="str">
        <f t="shared" si="6"/>
        <v>Short</v>
      </c>
      <c r="N31" s="111" t="s">
        <v>209</v>
      </c>
      <c r="O31" s="111">
        <v>7.1999999999999995E-2</v>
      </c>
      <c r="P31" s="111" t="s">
        <v>71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461</v>
      </c>
      <c r="V31" s="111" t="s">
        <v>412</v>
      </c>
    </row>
    <row r="32" spans="1:22" x14ac:dyDescent="0.2">
      <c r="A32" s="111" t="s">
        <v>212</v>
      </c>
      <c r="B32">
        <f t="shared" si="0"/>
        <v>7.32</v>
      </c>
      <c r="C32">
        <f t="shared" si="1"/>
        <v>7.12</v>
      </c>
      <c r="D32">
        <f t="shared" si="2"/>
        <v>9</v>
      </c>
      <c r="E32">
        <f t="shared" si="3"/>
        <v>24</v>
      </c>
      <c r="F32">
        <f t="shared" si="4"/>
        <v>7.38</v>
      </c>
      <c r="G32">
        <f t="shared" si="5"/>
        <v>7.02</v>
      </c>
      <c r="H32" s="122" t="str">
        <f t="shared" si="6"/>
        <v>Long</v>
      </c>
      <c r="N32" s="111" t="s">
        <v>210</v>
      </c>
      <c r="O32" s="111">
        <v>0.3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462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82</v>
      </c>
      <c r="O33" s="111">
        <v>10.5</v>
      </c>
      <c r="P33" s="111">
        <v>10.98</v>
      </c>
      <c r="Q33" s="111">
        <v>43</v>
      </c>
      <c r="R33" s="111">
        <v>4</v>
      </c>
      <c r="S33" s="111">
        <v>9.875</v>
      </c>
      <c r="T33" s="111">
        <v>10.36</v>
      </c>
      <c r="U33" s="111" t="s">
        <v>66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211</v>
      </c>
      <c r="O34" s="111">
        <v>0</v>
      </c>
      <c r="P34" s="111" t="s">
        <v>71</v>
      </c>
      <c r="Q34" s="111" t="s">
        <v>71</v>
      </c>
      <c r="R34" s="111" t="s">
        <v>71</v>
      </c>
      <c r="S34" s="111" t="s">
        <v>71</v>
      </c>
      <c r="T34" s="111" t="s">
        <v>71</v>
      </c>
      <c r="U34" s="111" t="s">
        <v>463</v>
      </c>
      <c r="V34" s="111" t="s">
        <v>412</v>
      </c>
    </row>
    <row r="35" spans="1:22" x14ac:dyDescent="0.2">
      <c r="A35" s="111" t="s">
        <v>214</v>
      </c>
      <c r="B35">
        <f t="shared" si="0"/>
        <v>1.63</v>
      </c>
      <c r="C35">
        <f t="shared" si="1"/>
        <v>0.6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2" t="str">
        <f t="shared" si="6"/>
        <v>Long</v>
      </c>
      <c r="N35" s="111" t="s">
        <v>766</v>
      </c>
      <c r="O35" s="111">
        <v>7064.5600999999997</v>
      </c>
      <c r="P35" s="111">
        <v>6107.5897999999997</v>
      </c>
      <c r="Q35" s="111">
        <v>33</v>
      </c>
      <c r="R35" s="111" t="s">
        <v>71</v>
      </c>
      <c r="S35" s="111">
        <v>5980.6400999999996</v>
      </c>
      <c r="T35" s="111" t="s">
        <v>71</v>
      </c>
      <c r="U35" s="111" t="s">
        <v>766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767</v>
      </c>
      <c r="O36" s="111">
        <v>4536.6899000000003</v>
      </c>
      <c r="P36" s="111">
        <v>4337.9399000000003</v>
      </c>
      <c r="Q36" s="111">
        <v>32</v>
      </c>
      <c r="R36" s="111" t="s">
        <v>71</v>
      </c>
      <c r="S36" s="111">
        <v>4121.4701999999997</v>
      </c>
      <c r="T36" s="111" t="s">
        <v>71</v>
      </c>
      <c r="U36" s="111" t="s">
        <v>767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83</v>
      </c>
      <c r="O37" s="111">
        <v>3.13</v>
      </c>
      <c r="P37" s="111">
        <v>3.37</v>
      </c>
      <c r="Q37" s="111" t="s">
        <v>71</v>
      </c>
      <c r="R37" s="111">
        <v>4</v>
      </c>
      <c r="S37" s="111" t="s">
        <v>71</v>
      </c>
      <c r="T37" s="111">
        <v>3.1</v>
      </c>
      <c r="U37" s="111" t="s">
        <v>464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212</v>
      </c>
      <c r="O38" s="111">
        <v>7.32</v>
      </c>
      <c r="P38" s="111">
        <v>7.12</v>
      </c>
      <c r="Q38" s="111">
        <v>9</v>
      </c>
      <c r="R38" s="111">
        <v>24</v>
      </c>
      <c r="S38" s="111">
        <v>7.38</v>
      </c>
      <c r="T38" s="111">
        <v>7.02</v>
      </c>
      <c r="U38" s="111" t="s">
        <v>465</v>
      </c>
      <c r="V38" s="111" t="s">
        <v>412</v>
      </c>
    </row>
    <row r="39" spans="1:22" x14ac:dyDescent="0.2">
      <c r="A39" s="111" t="s">
        <v>218</v>
      </c>
      <c r="B39">
        <f t="shared" si="0"/>
        <v>8.76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84</v>
      </c>
      <c r="O39" s="111">
        <v>5.29</v>
      </c>
      <c r="P39" s="111">
        <v>0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466</v>
      </c>
      <c r="V39" s="111" t="s">
        <v>412</v>
      </c>
    </row>
    <row r="40" spans="1:22" x14ac:dyDescent="0.2">
      <c r="A40" s="111" t="s">
        <v>85</v>
      </c>
      <c r="B40">
        <f t="shared" si="0"/>
        <v>0.71399999999999997</v>
      </c>
      <c r="C40">
        <f t="shared" si="1"/>
        <v>0.80600000000000005</v>
      </c>
      <c r="D40">
        <f t="shared" si="2"/>
        <v>41</v>
      </c>
      <c r="E40">
        <f t="shared" si="3"/>
        <v>6</v>
      </c>
      <c r="F40">
        <f t="shared" si="4"/>
        <v>0.65</v>
      </c>
      <c r="G40">
        <f t="shared" si="5"/>
        <v>0.75800000000000001</v>
      </c>
      <c r="H40" s="122" t="str">
        <f t="shared" si="7"/>
        <v>Short</v>
      </c>
      <c r="N40" s="111" t="s">
        <v>213</v>
      </c>
      <c r="O40" s="111">
        <v>0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467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214</v>
      </c>
      <c r="O41" s="111">
        <v>1.63</v>
      </c>
      <c r="P41" s="111">
        <v>0.6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468</v>
      </c>
      <c r="V41" s="111" t="s">
        <v>412</v>
      </c>
    </row>
    <row r="42" spans="1:22" x14ac:dyDescent="0.2">
      <c r="A42" s="111" t="s">
        <v>220</v>
      </c>
      <c r="B42">
        <f t="shared" si="0"/>
        <v>2.39</v>
      </c>
      <c r="C42">
        <f t="shared" si="1"/>
        <v>2.2799999999999998</v>
      </c>
      <c r="D42">
        <f t="shared" si="2"/>
        <v>24</v>
      </c>
      <c r="E42">
        <f t="shared" si="3"/>
        <v>31</v>
      </c>
      <c r="F42">
        <f t="shared" si="4"/>
        <v>2.33</v>
      </c>
      <c r="G42">
        <f t="shared" si="5"/>
        <v>2.2200000000000002</v>
      </c>
      <c r="H42" s="122" t="str">
        <f t="shared" si="7"/>
        <v>Long</v>
      </c>
      <c r="N42" s="111" t="s">
        <v>215</v>
      </c>
      <c r="O42" s="111">
        <v>0</v>
      </c>
      <c r="P42" s="111" t="s">
        <v>71</v>
      </c>
      <c r="Q42" s="111" t="s">
        <v>71</v>
      </c>
      <c r="R42" s="111" t="s">
        <v>71</v>
      </c>
      <c r="S42" s="111" t="s">
        <v>71</v>
      </c>
      <c r="T42" s="111" t="s">
        <v>71</v>
      </c>
      <c r="U42" s="111" t="s">
        <v>469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768</v>
      </c>
      <c r="O43" s="111">
        <v>1771.61</v>
      </c>
      <c r="P43" s="111">
        <v>1724.46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768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216</v>
      </c>
      <c r="O44" s="111">
        <v>0.879</v>
      </c>
      <c r="P44" s="111">
        <v>0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470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217</v>
      </c>
      <c r="O45" s="111">
        <v>0</v>
      </c>
      <c r="P45" s="111" t="s">
        <v>71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471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218</v>
      </c>
      <c r="O46" s="111">
        <v>8.76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472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85</v>
      </c>
      <c r="O47" s="111">
        <v>0.71399999999999997</v>
      </c>
      <c r="P47" s="111">
        <v>0.80600000000000005</v>
      </c>
      <c r="Q47" s="111">
        <v>41</v>
      </c>
      <c r="R47" s="111">
        <v>6</v>
      </c>
      <c r="S47" s="111">
        <v>0.65</v>
      </c>
      <c r="T47" s="111">
        <v>0.75800000000000001</v>
      </c>
      <c r="U47" s="111" t="s">
        <v>473</v>
      </c>
      <c r="V47" s="111" t="s">
        <v>412</v>
      </c>
    </row>
    <row r="48" spans="1:22" x14ac:dyDescent="0.2">
      <c r="A48" s="111" t="s">
        <v>222</v>
      </c>
      <c r="B48">
        <f t="shared" si="0"/>
        <v>3.28</v>
      </c>
      <c r="C48">
        <f t="shared" si="1"/>
        <v>3.28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219</v>
      </c>
      <c r="O48" s="111">
        <v>1.2E-2</v>
      </c>
      <c r="P48" s="111" t="s">
        <v>71</v>
      </c>
      <c r="Q48" s="111" t="s">
        <v>71</v>
      </c>
      <c r="R48" s="111" t="s">
        <v>71</v>
      </c>
      <c r="S48" s="111" t="s">
        <v>71</v>
      </c>
      <c r="T48" s="111" t="s">
        <v>71</v>
      </c>
      <c r="U48" s="111" t="s">
        <v>474</v>
      </c>
      <c r="V48" s="111" t="s">
        <v>412</v>
      </c>
    </row>
    <row r="49" spans="1:22" x14ac:dyDescent="0.2">
      <c r="A49" s="111" t="s">
        <v>90</v>
      </c>
      <c r="B49">
        <f t="shared" si="0"/>
        <v>5.73</v>
      </c>
      <c r="C49">
        <f t="shared" si="1"/>
        <v>6.13</v>
      </c>
      <c r="D49">
        <f t="shared" si="2"/>
        <v>44</v>
      </c>
      <c r="E49">
        <f t="shared" si="3"/>
        <v>4</v>
      </c>
      <c r="F49">
        <f t="shared" si="4"/>
        <v>5.33</v>
      </c>
      <c r="G49">
        <f t="shared" si="5"/>
        <v>5.6</v>
      </c>
      <c r="H49" s="122" t="str">
        <f t="shared" si="7"/>
        <v>Short</v>
      </c>
      <c r="N49" s="111" t="s">
        <v>220</v>
      </c>
      <c r="O49" s="111">
        <v>2.39</v>
      </c>
      <c r="P49" s="111">
        <v>2.2799999999999998</v>
      </c>
      <c r="Q49" s="111">
        <v>24</v>
      </c>
      <c r="R49" s="111">
        <v>31</v>
      </c>
      <c r="S49" s="111">
        <v>2.33</v>
      </c>
      <c r="T49" s="111">
        <v>2.2200000000000002</v>
      </c>
      <c r="U49" s="111" t="s">
        <v>391</v>
      </c>
      <c r="V49" s="111" t="s">
        <v>412</v>
      </c>
    </row>
    <row r="50" spans="1:22" x14ac:dyDescent="0.2">
      <c r="A50" s="111" t="s">
        <v>91</v>
      </c>
      <c r="B50">
        <f t="shared" si="0"/>
        <v>1.78</v>
      </c>
      <c r="C50">
        <f t="shared" si="1"/>
        <v>1.82</v>
      </c>
      <c r="D50" t="str">
        <f t="shared" si="2"/>
        <v>N/A</v>
      </c>
      <c r="E50">
        <f t="shared" si="3"/>
        <v>8</v>
      </c>
      <c r="F50" t="str">
        <f t="shared" si="4"/>
        <v>N/A</v>
      </c>
      <c r="G50">
        <f t="shared" si="5"/>
        <v>1.85</v>
      </c>
      <c r="H50" s="122" t="str">
        <f t="shared" si="7"/>
        <v>Short</v>
      </c>
      <c r="N50" s="111" t="s">
        <v>769</v>
      </c>
      <c r="O50" s="111">
        <v>0</v>
      </c>
      <c r="P50" s="111" t="s">
        <v>71</v>
      </c>
      <c r="Q50" s="111" t="s">
        <v>71</v>
      </c>
      <c r="R50" s="111" t="s">
        <v>71</v>
      </c>
      <c r="S50" s="111" t="s">
        <v>71</v>
      </c>
      <c r="T50" s="111" t="s">
        <v>71</v>
      </c>
      <c r="U50" s="111" t="s">
        <v>707</v>
      </c>
      <c r="V50" s="111" t="s">
        <v>412</v>
      </c>
    </row>
    <row r="51" spans="1:22" x14ac:dyDescent="0.2">
      <c r="A51" s="111" t="s">
        <v>223</v>
      </c>
      <c r="B51">
        <f t="shared" si="0"/>
        <v>1.48</v>
      </c>
      <c r="C51">
        <f t="shared" si="1"/>
        <v>1.55</v>
      </c>
      <c r="D51">
        <f t="shared" si="2"/>
        <v>39</v>
      </c>
      <c r="E51">
        <f t="shared" si="3"/>
        <v>18</v>
      </c>
      <c r="F51">
        <f t="shared" si="4"/>
        <v>1.46</v>
      </c>
      <c r="G51">
        <f t="shared" si="5"/>
        <v>1.56</v>
      </c>
      <c r="H51" s="122" t="str">
        <f t="shared" si="7"/>
        <v>Short</v>
      </c>
      <c r="N51" s="111" t="s">
        <v>86</v>
      </c>
      <c r="O51" s="111">
        <v>5.8000000000000003E-2</v>
      </c>
      <c r="P51" s="111">
        <v>0</v>
      </c>
      <c r="Q51" s="111">
        <v>10</v>
      </c>
      <c r="R51" s="111">
        <v>19</v>
      </c>
      <c r="S51" s="111">
        <v>5.8000000000000003E-2</v>
      </c>
      <c r="T51" s="111">
        <v>0</v>
      </c>
      <c r="U51" s="111" t="s">
        <v>475</v>
      </c>
      <c r="V51" s="111" t="s">
        <v>412</v>
      </c>
    </row>
    <row r="52" spans="1:22" x14ac:dyDescent="0.2">
      <c r="A52" s="111" t="s">
        <v>224</v>
      </c>
      <c r="B52">
        <f t="shared" si="0"/>
        <v>0.25</v>
      </c>
      <c r="C52">
        <f t="shared" si="1"/>
        <v>0.22600000000000001</v>
      </c>
      <c r="D52">
        <f t="shared" si="2"/>
        <v>5</v>
      </c>
      <c r="E52">
        <f t="shared" si="3"/>
        <v>28</v>
      </c>
      <c r="F52">
        <f t="shared" si="4"/>
        <v>0.252</v>
      </c>
      <c r="G52">
        <f t="shared" si="5"/>
        <v>0.24</v>
      </c>
      <c r="H52" s="122" t="str">
        <f t="shared" si="7"/>
        <v>Long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476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>
        <f t="shared" si="1"/>
        <v>0.13200000000000001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Long</v>
      </c>
      <c r="N53" s="111" t="s">
        <v>88</v>
      </c>
      <c r="O53" s="111">
        <v>0.17599999999999999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477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478</v>
      </c>
      <c r="V54" s="111" t="s">
        <v>412</v>
      </c>
    </row>
    <row r="55" spans="1:22" x14ac:dyDescent="0.2">
      <c r="A55" s="111" t="s">
        <v>227</v>
      </c>
      <c r="B55">
        <f t="shared" si="0"/>
        <v>2.36</v>
      </c>
      <c r="C55">
        <f t="shared" si="1"/>
        <v>2.4</v>
      </c>
      <c r="D55" t="str">
        <f t="shared" si="2"/>
        <v>N/A</v>
      </c>
      <c r="E55" t="str">
        <f t="shared" si="3"/>
        <v>N/A</v>
      </c>
      <c r="F55" t="str">
        <f t="shared" si="4"/>
        <v>N/A</v>
      </c>
      <c r="G55" t="str">
        <f t="shared" si="5"/>
        <v>N/A</v>
      </c>
      <c r="H55" s="122" t="str">
        <f t="shared" si="7"/>
        <v>Short</v>
      </c>
      <c r="N55" s="111" t="s">
        <v>221</v>
      </c>
      <c r="O55" s="111">
        <v>0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479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3.28</v>
      </c>
      <c r="P56" s="111">
        <v>3.28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480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90</v>
      </c>
      <c r="O57" s="111">
        <v>5.73</v>
      </c>
      <c r="P57" s="111">
        <v>6.13</v>
      </c>
      <c r="Q57" s="111">
        <v>44</v>
      </c>
      <c r="R57" s="111">
        <v>4</v>
      </c>
      <c r="S57" s="111">
        <v>5.33</v>
      </c>
      <c r="T57" s="111">
        <v>5.6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9.3699999999999992</v>
      </c>
      <c r="C58">
        <f t="shared" si="1"/>
        <v>9.89</v>
      </c>
      <c r="D58">
        <f t="shared" si="2"/>
        <v>49</v>
      </c>
      <c r="E58">
        <f t="shared" si="3"/>
        <v>7</v>
      </c>
      <c r="F58">
        <f t="shared" si="4"/>
        <v>8.6</v>
      </c>
      <c r="G58">
        <f t="shared" si="5"/>
        <v>9.39</v>
      </c>
      <c r="H58" s="122" t="str">
        <f t="shared" si="7"/>
        <v>Short</v>
      </c>
      <c r="N58" s="111" t="s">
        <v>91</v>
      </c>
      <c r="O58" s="111">
        <v>1.78</v>
      </c>
      <c r="P58" s="111">
        <v>1.82</v>
      </c>
      <c r="Q58" s="111" t="s">
        <v>71</v>
      </c>
      <c r="R58" s="111">
        <v>8</v>
      </c>
      <c r="S58" s="111" t="s">
        <v>71</v>
      </c>
      <c r="T58" s="111">
        <v>1.85</v>
      </c>
      <c r="U58" s="111" t="s">
        <v>481</v>
      </c>
      <c r="V58" s="111" t="s">
        <v>412</v>
      </c>
    </row>
    <row r="59" spans="1:22" x14ac:dyDescent="0.2">
      <c r="A59" s="111" t="s">
        <v>399</v>
      </c>
      <c r="B59">
        <f t="shared" si="0"/>
        <v>7.1</v>
      </c>
      <c r="C59">
        <f t="shared" si="1"/>
        <v>7.05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Long</v>
      </c>
      <c r="N59" s="111" t="s">
        <v>223</v>
      </c>
      <c r="O59" s="111">
        <v>1.48</v>
      </c>
      <c r="P59" s="111">
        <v>1.55</v>
      </c>
      <c r="Q59" s="111">
        <v>39</v>
      </c>
      <c r="R59" s="111">
        <v>18</v>
      </c>
      <c r="S59" s="111">
        <v>1.46</v>
      </c>
      <c r="T59" s="111">
        <v>1.56</v>
      </c>
      <c r="U59" s="111" t="s">
        <v>482</v>
      </c>
      <c r="V59" s="111" t="s">
        <v>412</v>
      </c>
    </row>
    <row r="60" spans="1:22" x14ac:dyDescent="0.2">
      <c r="A60" s="111" t="s">
        <v>229</v>
      </c>
      <c r="B60">
        <f t="shared" si="0"/>
        <v>3.4</v>
      </c>
      <c r="C60" t="str">
        <f t="shared" si="1"/>
        <v>N/A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Short</v>
      </c>
      <c r="N60" s="111" t="s">
        <v>224</v>
      </c>
      <c r="O60" s="111">
        <v>0.25</v>
      </c>
      <c r="P60" s="111">
        <v>0.22600000000000001</v>
      </c>
      <c r="Q60" s="111">
        <v>5</v>
      </c>
      <c r="R60" s="111">
        <v>28</v>
      </c>
      <c r="S60" s="111">
        <v>0.252</v>
      </c>
      <c r="T60" s="111">
        <v>0.24</v>
      </c>
      <c r="U60" s="111" t="s">
        <v>483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>
        <v>0.13200000000000001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484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485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227</v>
      </c>
      <c r="O63" s="111">
        <v>2.36</v>
      </c>
      <c r="P63" s="111">
        <v>2.4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486</v>
      </c>
      <c r="V63" s="111" t="s">
        <v>412</v>
      </c>
    </row>
    <row r="64" spans="1:22" x14ac:dyDescent="0.2">
      <c r="A64" s="111" t="s">
        <v>94</v>
      </c>
      <c r="B64">
        <f t="shared" si="0"/>
        <v>13.41</v>
      </c>
      <c r="C64">
        <f t="shared" si="1"/>
        <v>13.44</v>
      </c>
      <c r="D64">
        <f t="shared" si="2"/>
        <v>38</v>
      </c>
      <c r="E64">
        <f t="shared" si="3"/>
        <v>4</v>
      </c>
      <c r="F64">
        <f t="shared" si="4"/>
        <v>12.08</v>
      </c>
      <c r="G64">
        <f t="shared" si="5"/>
        <v>12.86</v>
      </c>
      <c r="H64" s="122" t="str">
        <f t="shared" si="7"/>
        <v>Short</v>
      </c>
      <c r="N64" s="111" t="s">
        <v>228</v>
      </c>
      <c r="O64" s="111">
        <v>1.3</v>
      </c>
      <c r="P64" s="111" t="s">
        <v>71</v>
      </c>
      <c r="Q64" s="111" t="s">
        <v>71</v>
      </c>
      <c r="R64" s="111" t="s">
        <v>71</v>
      </c>
      <c r="S64" s="111" t="s">
        <v>71</v>
      </c>
      <c r="T64" s="111" t="s">
        <v>71</v>
      </c>
      <c r="U64" s="111" t="s">
        <v>487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92</v>
      </c>
      <c r="O65" s="111">
        <v>0.41599999999999998</v>
      </c>
      <c r="P65" s="111">
        <v>0</v>
      </c>
      <c r="Q65" s="111">
        <v>11</v>
      </c>
      <c r="R65" s="111">
        <v>17</v>
      </c>
      <c r="S65" s="111">
        <v>0.51</v>
      </c>
      <c r="T65" s="111">
        <v>0</v>
      </c>
      <c r="U65" s="111" t="s">
        <v>488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93</v>
      </c>
      <c r="O66" s="111">
        <v>9.3699999999999992</v>
      </c>
      <c r="P66" s="111">
        <v>9.89</v>
      </c>
      <c r="Q66" s="111">
        <v>49</v>
      </c>
      <c r="R66" s="111">
        <v>7</v>
      </c>
      <c r="S66" s="111">
        <v>8.6</v>
      </c>
      <c r="T66" s="111">
        <v>9.39</v>
      </c>
      <c r="U66" s="111" t="s">
        <v>93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399</v>
      </c>
      <c r="O67" s="111">
        <v>7.1</v>
      </c>
      <c r="P67" s="111">
        <v>7.05</v>
      </c>
      <c r="Q67" s="111" t="s">
        <v>71</v>
      </c>
      <c r="R67" s="111" t="s">
        <v>71</v>
      </c>
      <c r="S67" s="111" t="s">
        <v>71</v>
      </c>
      <c r="T67" s="111" t="s">
        <v>71</v>
      </c>
      <c r="U67" s="111" t="s">
        <v>399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229</v>
      </c>
      <c r="O68" s="111">
        <v>3.4</v>
      </c>
      <c r="P68" s="111" t="s">
        <v>71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489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2.85</v>
      </c>
      <c r="C69">
        <f t="shared" ref="C69:C132" si="9">VLOOKUP($A69,$N$5:$U$375,3,FALSE)</f>
        <v>3.09</v>
      </c>
      <c r="D69">
        <f t="shared" ref="D69:D132" si="10">VLOOKUP($A69,$N$5:$U$375,4,FALSE)</f>
        <v>33</v>
      </c>
      <c r="E69">
        <f t="shared" ref="E69:E132" si="11">VLOOKUP($A69,$N$5:$U$375,5,FALSE)</f>
        <v>10</v>
      </c>
      <c r="F69">
        <f t="shared" ref="F69:F132" si="12">VLOOKUP($A69,$N$5:$U$375,6,FALSE)</f>
        <v>2.9</v>
      </c>
      <c r="G69">
        <f t="shared" ref="G69:G132" si="13">VLOOKUP($A69,$N$5:$U$375,7,FALSE)</f>
        <v>2.8450000000000002</v>
      </c>
      <c r="H69" s="122" t="str">
        <f t="shared" ref="H69:H100" si="14">IF(B69&gt;C69,"Long","Short")</f>
        <v>Short</v>
      </c>
      <c r="N69" s="111" t="s">
        <v>230</v>
      </c>
      <c r="O69" s="111">
        <v>5.24</v>
      </c>
      <c r="P69" s="111" t="s">
        <v>71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490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231</v>
      </c>
      <c r="O70" s="111">
        <v>6.84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491</v>
      </c>
      <c r="V70" s="111" t="s">
        <v>412</v>
      </c>
    </row>
    <row r="71" spans="1:22" x14ac:dyDescent="0.2">
      <c r="A71" s="111" t="s">
        <v>239</v>
      </c>
      <c r="B71">
        <f t="shared" si="8"/>
        <v>0.33800000000000002</v>
      </c>
      <c r="C71">
        <f t="shared" si="9"/>
        <v>0.373</v>
      </c>
      <c r="D71">
        <f t="shared" si="10"/>
        <v>41</v>
      </c>
      <c r="E71">
        <f t="shared" si="11"/>
        <v>4</v>
      </c>
      <c r="F71">
        <f t="shared" si="12"/>
        <v>0.3</v>
      </c>
      <c r="G71">
        <f t="shared" si="13"/>
        <v>0.32900000000000001</v>
      </c>
      <c r="H71" s="122" t="str">
        <f t="shared" si="14"/>
        <v>Short</v>
      </c>
      <c r="N71" s="111" t="s">
        <v>232</v>
      </c>
      <c r="O71" s="111">
        <v>0</v>
      </c>
      <c r="P71" s="111">
        <v>2996.21</v>
      </c>
      <c r="Q71" s="111">
        <v>28</v>
      </c>
      <c r="R71" s="111">
        <v>0</v>
      </c>
      <c r="S71" s="111">
        <v>2751.6201000000001</v>
      </c>
      <c r="T71" s="111">
        <v>0</v>
      </c>
      <c r="U71" s="111" t="s">
        <v>492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770</v>
      </c>
      <c r="O72" s="111">
        <v>15179.1602</v>
      </c>
      <c r="P72" s="111">
        <v>14820.940399999999</v>
      </c>
      <c r="Q72" s="111">
        <v>8</v>
      </c>
      <c r="R72" s="111">
        <v>15</v>
      </c>
      <c r="S72" s="111">
        <v>15507.7598</v>
      </c>
      <c r="T72" s="111">
        <v>14854.559600000001</v>
      </c>
      <c r="U72" s="111" t="s">
        <v>771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772</v>
      </c>
      <c r="O73" s="111">
        <v>0</v>
      </c>
      <c r="P73" s="111" t="s">
        <v>71</v>
      </c>
      <c r="Q73" s="111" t="s">
        <v>71</v>
      </c>
      <c r="R73" s="111" t="s">
        <v>71</v>
      </c>
      <c r="S73" s="111" t="s">
        <v>71</v>
      </c>
      <c r="T73" s="111" t="s">
        <v>71</v>
      </c>
      <c r="U73" s="111" t="s">
        <v>713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94</v>
      </c>
      <c r="O74" s="111">
        <v>13.41</v>
      </c>
      <c r="P74" s="111">
        <v>13.44</v>
      </c>
      <c r="Q74" s="111">
        <v>38</v>
      </c>
      <c r="R74" s="111">
        <v>4</v>
      </c>
      <c r="S74" s="111">
        <v>12.08</v>
      </c>
      <c r="T74" s="111">
        <v>12.86</v>
      </c>
      <c r="U74" s="111" t="s">
        <v>8</v>
      </c>
      <c r="V74" s="111" t="s">
        <v>412</v>
      </c>
    </row>
    <row r="75" spans="1:22" x14ac:dyDescent="0.2">
      <c r="A75" s="111" t="s">
        <v>243</v>
      </c>
      <c r="B75">
        <f t="shared" si="8"/>
        <v>1.95</v>
      </c>
      <c r="C75">
        <f t="shared" si="9"/>
        <v>1.7849999999999999</v>
      </c>
      <c r="D75">
        <f t="shared" si="10"/>
        <v>6</v>
      </c>
      <c r="E75">
        <f t="shared" si="11"/>
        <v>13</v>
      </c>
      <c r="F75">
        <f t="shared" si="12"/>
        <v>1.925</v>
      </c>
      <c r="G75">
        <f t="shared" si="13"/>
        <v>1.7949999999999999</v>
      </c>
      <c r="H75" s="122" t="str">
        <f t="shared" si="14"/>
        <v>Long</v>
      </c>
      <c r="N75" s="111" t="s">
        <v>756</v>
      </c>
      <c r="O75" s="111">
        <v>8.23</v>
      </c>
      <c r="P75" s="111">
        <v>8.0299999999999994</v>
      </c>
      <c r="Q75" s="111">
        <v>24</v>
      </c>
      <c r="R75" s="111">
        <v>31</v>
      </c>
      <c r="S75" s="111">
        <v>8.5</v>
      </c>
      <c r="T75" s="111">
        <v>8</v>
      </c>
      <c r="U75" s="111" t="s">
        <v>756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233</v>
      </c>
      <c r="O76" s="111">
        <v>13084.1523</v>
      </c>
      <c r="P76" s="111">
        <v>0.32</v>
      </c>
      <c r="Q76" s="111" t="s">
        <v>71</v>
      </c>
      <c r="R76" s="111" t="s">
        <v>71</v>
      </c>
      <c r="S76" s="111" t="s">
        <v>71</v>
      </c>
      <c r="T76" s="111" t="s">
        <v>71</v>
      </c>
      <c r="U76" s="111" t="s">
        <v>493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234</v>
      </c>
      <c r="O77" s="111">
        <v>0.05</v>
      </c>
      <c r="P77" s="111" t="s">
        <v>71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494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235</v>
      </c>
      <c r="O78" s="111">
        <v>0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495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236</v>
      </c>
      <c r="O79" s="111">
        <v>0.64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496</v>
      </c>
      <c r="V79" s="111" t="s">
        <v>412</v>
      </c>
    </row>
    <row r="80" spans="1:22" x14ac:dyDescent="0.2">
      <c r="A80" s="111" t="s">
        <v>96</v>
      </c>
      <c r="B80">
        <f t="shared" si="8"/>
        <v>36.36</v>
      </c>
      <c r="C80">
        <f t="shared" si="9"/>
        <v>32.56</v>
      </c>
      <c r="D80">
        <f t="shared" si="10"/>
        <v>8</v>
      </c>
      <c r="E80">
        <f t="shared" si="11"/>
        <v>33</v>
      </c>
      <c r="F80">
        <f t="shared" si="12"/>
        <v>33.58</v>
      </c>
      <c r="G80">
        <f t="shared" si="13"/>
        <v>33.299999999999997</v>
      </c>
      <c r="H80" s="122" t="str">
        <f t="shared" si="14"/>
        <v>Long</v>
      </c>
      <c r="N80" s="111" t="s">
        <v>237</v>
      </c>
      <c r="O80" s="111">
        <v>2.85</v>
      </c>
      <c r="P80" s="111">
        <v>3.09</v>
      </c>
      <c r="Q80" s="111">
        <v>33</v>
      </c>
      <c r="R80" s="111">
        <v>10</v>
      </c>
      <c r="S80" s="111">
        <v>2.9</v>
      </c>
      <c r="T80" s="111">
        <v>2.8450000000000002</v>
      </c>
      <c r="U80" s="111" t="s">
        <v>497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238</v>
      </c>
      <c r="O81" s="111">
        <v>0.25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498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773</v>
      </c>
      <c r="O82" s="111">
        <v>7949.2798000000003</v>
      </c>
      <c r="P82" s="111">
        <v>8421.5596000000005</v>
      </c>
      <c r="Q82" s="111" t="s">
        <v>71</v>
      </c>
      <c r="R82" s="111">
        <v>11</v>
      </c>
      <c r="S82" s="111" t="s">
        <v>71</v>
      </c>
      <c r="T82" s="111">
        <v>7775.9701999999997</v>
      </c>
      <c r="U82" s="111" t="s">
        <v>757</v>
      </c>
      <c r="V82" s="111" t="s">
        <v>412</v>
      </c>
    </row>
    <row r="83" spans="1:22" x14ac:dyDescent="0.2">
      <c r="A83" s="111" t="s">
        <v>248</v>
      </c>
      <c r="B83">
        <f t="shared" si="8"/>
        <v>2.0699999999999998</v>
      </c>
      <c r="C83">
        <f t="shared" si="9"/>
        <v>1.64</v>
      </c>
      <c r="D83">
        <f t="shared" si="10"/>
        <v>1</v>
      </c>
      <c r="E83">
        <f t="shared" si="11"/>
        <v>4</v>
      </c>
      <c r="F83">
        <f t="shared" si="12"/>
        <v>1.98</v>
      </c>
      <c r="G83">
        <f t="shared" si="13"/>
        <v>1.64</v>
      </c>
      <c r="H83" s="122" t="str">
        <f t="shared" si="14"/>
        <v>Long</v>
      </c>
      <c r="N83" s="111" t="s">
        <v>239</v>
      </c>
      <c r="O83" s="111">
        <v>0.33800000000000002</v>
      </c>
      <c r="P83" s="111">
        <v>0.373</v>
      </c>
      <c r="Q83" s="111">
        <v>41</v>
      </c>
      <c r="R83" s="111">
        <v>4</v>
      </c>
      <c r="S83" s="111">
        <v>0.3</v>
      </c>
      <c r="T83" s="111">
        <v>0.32900000000000001</v>
      </c>
      <c r="U83" s="111" t="s">
        <v>499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240</v>
      </c>
      <c r="O84" s="111">
        <v>1.5</v>
      </c>
      <c r="P84" s="111">
        <v>0</v>
      </c>
      <c r="Q84" s="111">
        <v>13</v>
      </c>
      <c r="R84" s="111">
        <v>25</v>
      </c>
      <c r="S84" s="111">
        <v>1.28</v>
      </c>
      <c r="T84" s="111">
        <v>0</v>
      </c>
      <c r="U84" s="111" t="s">
        <v>500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774</v>
      </c>
      <c r="O85" s="111">
        <v>32.409999999999997</v>
      </c>
      <c r="P85" s="111">
        <v>19.350000000000001</v>
      </c>
      <c r="Q85" s="111">
        <v>6</v>
      </c>
      <c r="R85" s="111">
        <v>9</v>
      </c>
      <c r="S85" s="111">
        <v>23.51</v>
      </c>
      <c r="T85" s="111">
        <v>18.8</v>
      </c>
      <c r="U85" s="111" t="s">
        <v>714</v>
      </c>
      <c r="V85" s="111" t="s">
        <v>412</v>
      </c>
    </row>
    <row r="86" spans="1:22" x14ac:dyDescent="0.2">
      <c r="A86" s="111" t="s">
        <v>99</v>
      </c>
      <c r="B86">
        <f t="shared" si="8"/>
        <v>5</v>
      </c>
      <c r="C86">
        <f t="shared" si="9"/>
        <v>4.9800000000000004</v>
      </c>
      <c r="D86">
        <f t="shared" si="10"/>
        <v>26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2" t="str">
        <f t="shared" si="14"/>
        <v>Long</v>
      </c>
      <c r="N86" s="111" t="s">
        <v>241</v>
      </c>
      <c r="O86" s="111">
        <v>22.36</v>
      </c>
      <c r="P86" s="111">
        <v>1.28</v>
      </c>
      <c r="Q86" s="111">
        <v>0</v>
      </c>
      <c r="R86" s="111">
        <v>4</v>
      </c>
      <c r="S86" s="111">
        <v>22.36</v>
      </c>
      <c r="T86" s="111">
        <v>1.29</v>
      </c>
      <c r="U86" s="111" t="s">
        <v>501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242</v>
      </c>
      <c r="O87" s="111">
        <v>6.82</v>
      </c>
      <c r="P87" s="111">
        <v>0</v>
      </c>
      <c r="Q87" s="111">
        <v>26</v>
      </c>
      <c r="R87" s="111">
        <v>44</v>
      </c>
      <c r="S87" s="111">
        <v>6.97</v>
      </c>
      <c r="T87" s="111">
        <v>0</v>
      </c>
      <c r="U87" s="111" t="s">
        <v>502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243</v>
      </c>
      <c r="O88" s="111">
        <v>1.95</v>
      </c>
      <c r="P88" s="111">
        <v>1.7849999999999999</v>
      </c>
      <c r="Q88" s="111">
        <v>6</v>
      </c>
      <c r="R88" s="111">
        <v>13</v>
      </c>
      <c r="S88" s="111">
        <v>1.925</v>
      </c>
      <c r="T88" s="111">
        <v>1.7949999999999999</v>
      </c>
      <c r="U88" s="111" t="s">
        <v>503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95</v>
      </c>
      <c r="O89" s="111">
        <v>7.4999999999999997E-2</v>
      </c>
      <c r="P89" s="111">
        <v>0</v>
      </c>
      <c r="Q89" s="111" t="s">
        <v>71</v>
      </c>
      <c r="R89" s="111" t="s">
        <v>71</v>
      </c>
      <c r="S89" s="111" t="s">
        <v>71</v>
      </c>
      <c r="T89" s="111" t="s">
        <v>71</v>
      </c>
      <c r="U89" s="111" t="s">
        <v>504</v>
      </c>
      <c r="V89" s="111" t="s">
        <v>412</v>
      </c>
    </row>
    <row r="90" spans="1:22" x14ac:dyDescent="0.2">
      <c r="A90" s="111" t="s">
        <v>253</v>
      </c>
      <c r="B90">
        <f t="shared" si="8"/>
        <v>2.2200000000000002</v>
      </c>
      <c r="C90">
        <f t="shared" si="9"/>
        <v>2.29</v>
      </c>
      <c r="D90" t="str">
        <f t="shared" si="10"/>
        <v>N/A</v>
      </c>
      <c r="E90">
        <f t="shared" si="11"/>
        <v>5</v>
      </c>
      <c r="F90" t="str">
        <f t="shared" si="12"/>
        <v>N/A</v>
      </c>
      <c r="G90">
        <f t="shared" si="13"/>
        <v>2.16</v>
      </c>
      <c r="H90" s="122" t="str">
        <f t="shared" si="14"/>
        <v>Short</v>
      </c>
      <c r="N90" s="111" t="s">
        <v>244</v>
      </c>
      <c r="O90" s="111">
        <v>5.27</v>
      </c>
      <c r="P90" s="111">
        <v>0</v>
      </c>
      <c r="Q90" s="111">
        <v>26</v>
      </c>
      <c r="R90" s="111">
        <v>44</v>
      </c>
      <c r="S90" s="111">
        <v>5.46</v>
      </c>
      <c r="T90" s="111">
        <v>0</v>
      </c>
      <c r="U90" s="111" t="s">
        <v>505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245</v>
      </c>
      <c r="O91" s="111">
        <v>0.15</v>
      </c>
      <c r="P91" s="111" t="s">
        <v>71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506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246</v>
      </c>
      <c r="O92" s="111">
        <v>0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507</v>
      </c>
      <c r="V92" s="111" t="s">
        <v>412</v>
      </c>
    </row>
    <row r="93" spans="1:22" x14ac:dyDescent="0.2">
      <c r="A93" s="111" t="s">
        <v>100</v>
      </c>
      <c r="B93">
        <f t="shared" si="8"/>
        <v>14.5</v>
      </c>
      <c r="C93">
        <f t="shared" si="9"/>
        <v>14.75</v>
      </c>
      <c r="D93" t="str">
        <f t="shared" si="10"/>
        <v>N/A</v>
      </c>
      <c r="E93">
        <f t="shared" si="11"/>
        <v>14</v>
      </c>
      <c r="F93" t="str">
        <f t="shared" si="12"/>
        <v>N/A</v>
      </c>
      <c r="G93">
        <f t="shared" si="13"/>
        <v>14.1</v>
      </c>
      <c r="H93" s="122" t="str">
        <f t="shared" si="14"/>
        <v>Short</v>
      </c>
      <c r="N93" s="111" t="s">
        <v>96</v>
      </c>
      <c r="O93" s="111">
        <v>36.36</v>
      </c>
      <c r="P93" s="111">
        <v>32.56</v>
      </c>
      <c r="Q93" s="111">
        <v>8</v>
      </c>
      <c r="R93" s="111">
        <v>33</v>
      </c>
      <c r="S93" s="111">
        <v>33.58</v>
      </c>
      <c r="T93" s="111">
        <v>33.299999999999997</v>
      </c>
      <c r="U93" s="111" t="s">
        <v>508</v>
      </c>
      <c r="V93" s="111" t="s">
        <v>412</v>
      </c>
    </row>
    <row r="94" spans="1:22" x14ac:dyDescent="0.2">
      <c r="A94" s="111" t="s">
        <v>101</v>
      </c>
      <c r="B94">
        <f t="shared" si="8"/>
        <v>2.25</v>
      </c>
      <c r="C94">
        <f t="shared" si="9"/>
        <v>2.3199999999999998</v>
      </c>
      <c r="D94">
        <f t="shared" si="10"/>
        <v>39</v>
      </c>
      <c r="E94">
        <f t="shared" si="11"/>
        <v>4</v>
      </c>
      <c r="F94">
        <f t="shared" si="12"/>
        <v>1.8320000000000001</v>
      </c>
      <c r="G94">
        <f t="shared" si="13"/>
        <v>2.17</v>
      </c>
      <c r="H94" s="122" t="str">
        <f t="shared" si="14"/>
        <v>Short</v>
      </c>
      <c r="N94" s="111" t="s">
        <v>247</v>
      </c>
      <c r="O94" s="111">
        <v>20.3</v>
      </c>
      <c r="P94" s="111">
        <v>20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509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97</v>
      </c>
      <c r="O95" s="111">
        <v>0.62</v>
      </c>
      <c r="P95" s="111">
        <v>0</v>
      </c>
      <c r="Q95" s="111">
        <v>38</v>
      </c>
      <c r="R95" s="111" t="s">
        <v>71</v>
      </c>
      <c r="S95" s="111">
        <v>0.58599999999999997</v>
      </c>
      <c r="T95" s="111" t="s">
        <v>71</v>
      </c>
      <c r="U95" s="111" t="s">
        <v>510</v>
      </c>
      <c r="V95" s="111" t="s">
        <v>412</v>
      </c>
    </row>
    <row r="96" spans="1:22" x14ac:dyDescent="0.2">
      <c r="A96" s="111" t="s">
        <v>102</v>
      </c>
      <c r="B96">
        <f t="shared" si="8"/>
        <v>7.6</v>
      </c>
      <c r="C96">
        <f t="shared" si="9"/>
        <v>7.32</v>
      </c>
      <c r="D96">
        <f t="shared" si="10"/>
        <v>2</v>
      </c>
      <c r="E96">
        <f t="shared" si="11"/>
        <v>12</v>
      </c>
      <c r="F96">
        <f t="shared" si="12"/>
        <v>7.58</v>
      </c>
      <c r="G96">
        <f t="shared" si="13"/>
        <v>7.5</v>
      </c>
      <c r="H96" s="122" t="str">
        <f t="shared" si="14"/>
        <v>Long</v>
      </c>
      <c r="N96" s="111" t="s">
        <v>248</v>
      </c>
      <c r="O96" s="111">
        <v>2.0699999999999998</v>
      </c>
      <c r="P96" s="111">
        <v>1.64</v>
      </c>
      <c r="Q96" s="111">
        <v>1</v>
      </c>
      <c r="R96" s="111">
        <v>4</v>
      </c>
      <c r="S96" s="111">
        <v>1.98</v>
      </c>
      <c r="T96" s="111">
        <v>1.64</v>
      </c>
      <c r="U96" s="111" t="s">
        <v>511</v>
      </c>
      <c r="V96" s="111" t="s">
        <v>412</v>
      </c>
    </row>
    <row r="97" spans="1:22" x14ac:dyDescent="0.2">
      <c r="A97" s="111" t="s">
        <v>103</v>
      </c>
      <c r="B97">
        <f t="shared" si="8"/>
        <v>2.15</v>
      </c>
      <c r="C97">
        <f t="shared" si="9"/>
        <v>2.34</v>
      </c>
      <c r="D97">
        <f t="shared" si="10"/>
        <v>33</v>
      </c>
      <c r="E97">
        <f t="shared" si="11"/>
        <v>2</v>
      </c>
      <c r="F97">
        <f t="shared" si="12"/>
        <v>2.08</v>
      </c>
      <c r="G97">
        <f t="shared" si="13"/>
        <v>2.19</v>
      </c>
      <c r="H97" s="122" t="str">
        <f t="shared" si="14"/>
        <v>Short</v>
      </c>
      <c r="N97" s="111" t="s">
        <v>249</v>
      </c>
      <c r="O97" s="111">
        <v>0</v>
      </c>
      <c r="P97" s="111" t="s">
        <v>71</v>
      </c>
      <c r="Q97" s="111" t="s">
        <v>71</v>
      </c>
      <c r="R97" s="111" t="s">
        <v>71</v>
      </c>
      <c r="S97" s="111" t="s">
        <v>71</v>
      </c>
      <c r="T97" s="111" t="s">
        <v>71</v>
      </c>
      <c r="U97" s="111" t="s">
        <v>512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98</v>
      </c>
      <c r="O98" s="111">
        <v>0</v>
      </c>
      <c r="P98" s="111">
        <v>0</v>
      </c>
      <c r="Q98" s="111">
        <v>32</v>
      </c>
      <c r="R98" s="111" t="s">
        <v>71</v>
      </c>
      <c r="S98" s="111">
        <v>0.81</v>
      </c>
      <c r="T98" s="111" t="s">
        <v>71</v>
      </c>
      <c r="U98" s="111" t="s">
        <v>513</v>
      </c>
      <c r="V98" s="111" t="s">
        <v>412</v>
      </c>
    </row>
    <row r="99" spans="1:22" x14ac:dyDescent="0.2">
      <c r="A99" s="111" t="s">
        <v>105</v>
      </c>
      <c r="B99">
        <f t="shared" si="8"/>
        <v>1.82</v>
      </c>
      <c r="C99">
        <f t="shared" si="9"/>
        <v>1.91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99</v>
      </c>
      <c r="O99" s="111">
        <v>5</v>
      </c>
      <c r="P99" s="111">
        <v>4.9800000000000004</v>
      </c>
      <c r="Q99" s="111">
        <v>26</v>
      </c>
      <c r="R99" s="111" t="s">
        <v>71</v>
      </c>
      <c r="S99" s="111">
        <v>5</v>
      </c>
      <c r="T99" s="111" t="s">
        <v>71</v>
      </c>
      <c r="U99" s="111" t="s">
        <v>514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250</v>
      </c>
      <c r="O100" s="111">
        <v>2.6</v>
      </c>
      <c r="P100" s="111" t="s">
        <v>71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515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251</v>
      </c>
      <c r="O101" s="111">
        <v>0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516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252</v>
      </c>
      <c r="O102" s="111">
        <v>0.56000000000000005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517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253</v>
      </c>
      <c r="O103" s="111">
        <v>2.2200000000000002</v>
      </c>
      <c r="P103" s="111">
        <v>2.29</v>
      </c>
      <c r="Q103" s="111" t="s">
        <v>71</v>
      </c>
      <c r="R103" s="111">
        <v>5</v>
      </c>
      <c r="S103" s="111" t="s">
        <v>71</v>
      </c>
      <c r="T103" s="111">
        <v>2.16</v>
      </c>
      <c r="U103" s="111" t="s">
        <v>518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254</v>
      </c>
      <c r="O104" s="111">
        <v>7.0000000000000007E-2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519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255</v>
      </c>
      <c r="O105" s="111">
        <v>1.17</v>
      </c>
      <c r="P105" s="111">
        <v>0</v>
      </c>
      <c r="Q105" s="111">
        <v>26</v>
      </c>
      <c r="R105" s="111" t="s">
        <v>71</v>
      </c>
      <c r="S105" s="111">
        <v>1.18</v>
      </c>
      <c r="T105" s="111" t="s">
        <v>71</v>
      </c>
      <c r="U105" s="111" t="s">
        <v>520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100</v>
      </c>
      <c r="O106" s="111">
        <v>14.5</v>
      </c>
      <c r="P106" s="111">
        <v>14.75</v>
      </c>
      <c r="Q106" s="111" t="s">
        <v>71</v>
      </c>
      <c r="R106" s="111">
        <v>14</v>
      </c>
      <c r="S106" s="111" t="s">
        <v>71</v>
      </c>
      <c r="T106" s="111">
        <v>14.1</v>
      </c>
      <c r="U106" s="111" t="s">
        <v>521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101</v>
      </c>
      <c r="O107" s="111">
        <v>2.25</v>
      </c>
      <c r="P107" s="111">
        <v>2.3199999999999998</v>
      </c>
      <c r="Q107" s="111">
        <v>39</v>
      </c>
      <c r="R107" s="111">
        <v>4</v>
      </c>
      <c r="S107" s="111">
        <v>1.8320000000000001</v>
      </c>
      <c r="T107" s="111">
        <v>2.17</v>
      </c>
      <c r="U107" s="111" t="s">
        <v>435</v>
      </c>
      <c r="V107" s="111" t="s">
        <v>412</v>
      </c>
    </row>
    <row r="108" spans="1:22" x14ac:dyDescent="0.2">
      <c r="A108" s="111" t="s">
        <v>265</v>
      </c>
      <c r="B108">
        <f t="shared" si="8"/>
        <v>1.1399999999999999</v>
      </c>
      <c r="C108">
        <f t="shared" si="9"/>
        <v>1.1000000000000001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256</v>
      </c>
      <c r="O108" s="111">
        <v>0</v>
      </c>
      <c r="P108" s="111">
        <v>7.9000000000000001E-2</v>
      </c>
      <c r="Q108" s="111">
        <v>24</v>
      </c>
      <c r="R108" s="111">
        <v>1</v>
      </c>
      <c r="S108" s="111">
        <v>7.9000000000000001E-2</v>
      </c>
      <c r="T108" s="111">
        <v>0</v>
      </c>
      <c r="U108" s="111" t="s">
        <v>522</v>
      </c>
      <c r="V108" s="111" t="s">
        <v>412</v>
      </c>
    </row>
    <row r="109" spans="1:22" x14ac:dyDescent="0.2">
      <c r="A109" s="111" t="s">
        <v>106</v>
      </c>
      <c r="B109">
        <f t="shared" si="8"/>
        <v>8.3379999999999992</v>
      </c>
      <c r="C109">
        <f t="shared" si="9"/>
        <v>8.4920000000000009</v>
      </c>
      <c r="D109">
        <f t="shared" si="10"/>
        <v>39</v>
      </c>
      <c r="E109">
        <f t="shared" si="11"/>
        <v>4</v>
      </c>
      <c r="F109">
        <f t="shared" si="12"/>
        <v>7.7460000000000004</v>
      </c>
      <c r="G109">
        <f t="shared" si="13"/>
        <v>8.1479999999999997</v>
      </c>
      <c r="H109" s="122" t="str">
        <f t="shared" si="15"/>
        <v>Short</v>
      </c>
      <c r="N109" s="111" t="s">
        <v>102</v>
      </c>
      <c r="O109" s="111">
        <v>7.6</v>
      </c>
      <c r="P109" s="111">
        <v>7.32</v>
      </c>
      <c r="Q109" s="111">
        <v>2</v>
      </c>
      <c r="R109" s="111">
        <v>12</v>
      </c>
      <c r="S109" s="111">
        <v>7.58</v>
      </c>
      <c r="T109" s="111">
        <v>7.5</v>
      </c>
      <c r="U109" s="111" t="s">
        <v>388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103</v>
      </c>
      <c r="O110" s="111">
        <v>2.15</v>
      </c>
      <c r="P110" s="111">
        <v>2.34</v>
      </c>
      <c r="Q110" s="111">
        <v>33</v>
      </c>
      <c r="R110" s="111">
        <v>2</v>
      </c>
      <c r="S110" s="111">
        <v>2.08</v>
      </c>
      <c r="T110" s="111">
        <v>2.19</v>
      </c>
      <c r="U110" s="111" t="s">
        <v>523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104</v>
      </c>
      <c r="O111" s="111">
        <v>2.16</v>
      </c>
      <c r="P111" s="111">
        <v>0</v>
      </c>
      <c r="Q111" s="111">
        <v>29</v>
      </c>
      <c r="R111" s="111" t="s">
        <v>71</v>
      </c>
      <c r="S111" s="111">
        <v>3.3</v>
      </c>
      <c r="T111" s="111" t="s">
        <v>71</v>
      </c>
      <c r="U111" s="111" t="s">
        <v>524</v>
      </c>
      <c r="V111" s="111" t="s">
        <v>412</v>
      </c>
    </row>
    <row r="112" spans="1:22" x14ac:dyDescent="0.2">
      <c r="A112" s="111" t="s">
        <v>108</v>
      </c>
      <c r="B112">
        <f t="shared" si="8"/>
        <v>2.4129999999999998</v>
      </c>
      <c r="C112">
        <f t="shared" si="9"/>
        <v>2.4529999999999998</v>
      </c>
      <c r="D112" t="str">
        <f t="shared" si="10"/>
        <v>N/A</v>
      </c>
      <c r="E112">
        <f t="shared" si="11"/>
        <v>4</v>
      </c>
      <c r="F112" t="str">
        <f t="shared" si="12"/>
        <v>N/A</v>
      </c>
      <c r="G112">
        <f t="shared" si="13"/>
        <v>2.319</v>
      </c>
      <c r="H112" s="122" t="str">
        <f t="shared" si="15"/>
        <v>Short</v>
      </c>
      <c r="N112" s="111" t="s">
        <v>105</v>
      </c>
      <c r="O112" s="111">
        <v>1.82</v>
      </c>
      <c r="P112" s="111">
        <v>1.91</v>
      </c>
      <c r="Q112" s="111" t="s">
        <v>71</v>
      </c>
      <c r="R112" s="111" t="s">
        <v>71</v>
      </c>
      <c r="S112" s="111" t="s">
        <v>71</v>
      </c>
      <c r="T112" s="111" t="s">
        <v>71</v>
      </c>
      <c r="U112" s="111" t="s">
        <v>525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257</v>
      </c>
      <c r="O113" s="111">
        <v>0.11700000000000001</v>
      </c>
      <c r="P113" s="111" t="s">
        <v>71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526</v>
      </c>
      <c r="V113" s="111" t="s">
        <v>412</v>
      </c>
    </row>
    <row r="114" spans="1:22" x14ac:dyDescent="0.2">
      <c r="A114" s="111" t="s">
        <v>109</v>
      </c>
      <c r="B114">
        <f t="shared" si="8"/>
        <v>4.79</v>
      </c>
      <c r="C114">
        <f t="shared" si="9"/>
        <v>4.7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258</v>
      </c>
      <c r="O114" s="111">
        <v>0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527</v>
      </c>
      <c r="V114" s="111" t="s">
        <v>412</v>
      </c>
    </row>
    <row r="115" spans="1:22" x14ac:dyDescent="0.2">
      <c r="A115" s="111" t="s">
        <v>110</v>
      </c>
      <c r="B115">
        <f t="shared" si="8"/>
        <v>3.35</v>
      </c>
      <c r="C115">
        <f t="shared" si="9"/>
        <v>3.46</v>
      </c>
      <c r="D115" t="str">
        <f t="shared" si="10"/>
        <v>N/A</v>
      </c>
      <c r="E115">
        <f t="shared" si="11"/>
        <v>4</v>
      </c>
      <c r="F115" t="str">
        <f t="shared" si="12"/>
        <v>N/A</v>
      </c>
      <c r="G115">
        <f t="shared" si="13"/>
        <v>3.33</v>
      </c>
      <c r="H115" s="122" t="str">
        <f t="shared" si="15"/>
        <v>Short</v>
      </c>
      <c r="N115" s="111" t="s">
        <v>259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528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260</v>
      </c>
      <c r="O116" s="111">
        <v>1.38</v>
      </c>
      <c r="P116" s="111">
        <v>1.47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529</v>
      </c>
      <c r="V116" s="111" t="s">
        <v>412</v>
      </c>
    </row>
    <row r="117" spans="1:22" x14ac:dyDescent="0.2">
      <c r="A117" s="111" t="s">
        <v>112</v>
      </c>
      <c r="B117">
        <f t="shared" si="8"/>
        <v>6.13</v>
      </c>
      <c r="C117">
        <f t="shared" si="9"/>
        <v>5.8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Long</v>
      </c>
      <c r="N117" s="111" t="s">
        <v>261</v>
      </c>
      <c r="O117" s="111">
        <v>0.05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530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262</v>
      </c>
      <c r="O118" s="111">
        <v>8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195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263</v>
      </c>
      <c r="O119" s="111">
        <v>0.13200000000000001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531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264</v>
      </c>
      <c r="O120" s="111">
        <v>12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401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265</v>
      </c>
      <c r="O121" s="111">
        <v>1.1399999999999999</v>
      </c>
      <c r="P121" s="111">
        <v>1.1000000000000001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532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106</v>
      </c>
      <c r="O122" s="111">
        <v>8.3379999999999992</v>
      </c>
      <c r="P122" s="111">
        <v>8.4920000000000009</v>
      </c>
      <c r="Q122" s="111">
        <v>39</v>
      </c>
      <c r="R122" s="111">
        <v>4</v>
      </c>
      <c r="S122" s="111">
        <v>7.7460000000000004</v>
      </c>
      <c r="T122" s="111">
        <v>8.1479999999999997</v>
      </c>
      <c r="U122" s="111" t="s">
        <v>389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107</v>
      </c>
      <c r="O123" s="111">
        <v>0</v>
      </c>
      <c r="P123" s="111">
        <v>0.20899999999999999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533</v>
      </c>
      <c r="V123" s="111" t="s">
        <v>412</v>
      </c>
    </row>
    <row r="124" spans="1:22" x14ac:dyDescent="0.2">
      <c r="A124" s="111" t="s">
        <v>116</v>
      </c>
      <c r="B124">
        <f t="shared" si="8"/>
        <v>7.65</v>
      </c>
      <c r="C124">
        <f t="shared" si="9"/>
        <v>7.75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Short</v>
      </c>
      <c r="N124" s="111" t="s">
        <v>266</v>
      </c>
      <c r="O124" s="111">
        <v>5.0000000000000001E-3</v>
      </c>
      <c r="P124" s="111">
        <v>6.0000000000000001E-3</v>
      </c>
      <c r="Q124" s="111" t="s">
        <v>71</v>
      </c>
      <c r="R124" s="111">
        <v>11</v>
      </c>
      <c r="S124" s="111" t="s">
        <v>71</v>
      </c>
      <c r="T124" s="111">
        <v>0</v>
      </c>
      <c r="U124" s="111" t="s">
        <v>534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108</v>
      </c>
      <c r="O125" s="111">
        <v>2.4129999999999998</v>
      </c>
      <c r="P125" s="111">
        <v>2.4529999999999998</v>
      </c>
      <c r="Q125" s="111" t="s">
        <v>71</v>
      </c>
      <c r="R125" s="111">
        <v>4</v>
      </c>
      <c r="S125" s="111" t="s">
        <v>71</v>
      </c>
      <c r="T125" s="111">
        <v>2.319</v>
      </c>
      <c r="U125" s="111" t="s">
        <v>386</v>
      </c>
      <c r="V125" s="111" t="s">
        <v>412</v>
      </c>
    </row>
    <row r="126" spans="1:22" x14ac:dyDescent="0.2">
      <c r="A126" s="111" t="s">
        <v>271</v>
      </c>
      <c r="B126">
        <f t="shared" si="8"/>
        <v>0.45500000000000002</v>
      </c>
      <c r="C126">
        <f t="shared" si="9"/>
        <v>0.46500000000000002</v>
      </c>
      <c r="D126" t="str">
        <f t="shared" si="10"/>
        <v>N/A</v>
      </c>
      <c r="E126">
        <f t="shared" si="11"/>
        <v>3</v>
      </c>
      <c r="F126" t="str">
        <f t="shared" si="12"/>
        <v>N/A</v>
      </c>
      <c r="G126">
        <f t="shared" si="13"/>
        <v>0.45500000000000002</v>
      </c>
      <c r="H126" s="124" t="str">
        <f t="shared" si="15"/>
        <v>Short</v>
      </c>
      <c r="N126" s="111" t="s">
        <v>267</v>
      </c>
      <c r="O126" s="111">
        <v>4.32</v>
      </c>
      <c r="P126" s="111" t="s">
        <v>71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535</v>
      </c>
      <c r="V126" s="111" t="s">
        <v>412</v>
      </c>
    </row>
    <row r="127" spans="1:22" x14ac:dyDescent="0.2">
      <c r="A127" s="111" t="s">
        <v>118</v>
      </c>
      <c r="B127">
        <f t="shared" si="8"/>
        <v>0.2</v>
      </c>
      <c r="C127">
        <f t="shared" si="9"/>
        <v>0.2</v>
      </c>
      <c r="D127">
        <f t="shared" si="10"/>
        <v>9</v>
      </c>
      <c r="E127">
        <f t="shared" si="11"/>
        <v>26</v>
      </c>
      <c r="F127">
        <f t="shared" si="12"/>
        <v>0.20599999999999999</v>
      </c>
      <c r="G127">
        <f t="shared" si="13"/>
        <v>0.21199999999999999</v>
      </c>
      <c r="H127" s="124" t="str">
        <f t="shared" si="15"/>
        <v>Short</v>
      </c>
      <c r="N127" s="111" t="s">
        <v>109</v>
      </c>
      <c r="O127" s="111">
        <v>4.79</v>
      </c>
      <c r="P127" s="111">
        <v>4.7</v>
      </c>
      <c r="Q127" s="111" t="s">
        <v>71</v>
      </c>
      <c r="R127" s="111" t="s">
        <v>71</v>
      </c>
      <c r="S127" s="111" t="s">
        <v>71</v>
      </c>
      <c r="T127" s="111" t="s">
        <v>71</v>
      </c>
      <c r="U127" s="111" t="s">
        <v>50</v>
      </c>
      <c r="V127" s="111" t="s">
        <v>412</v>
      </c>
    </row>
    <row r="128" spans="1:22" x14ac:dyDescent="0.2">
      <c r="A128" s="111" t="s">
        <v>119</v>
      </c>
      <c r="B128">
        <f t="shared" si="8"/>
        <v>4.25</v>
      </c>
      <c r="C128">
        <f t="shared" si="9"/>
        <v>3.94</v>
      </c>
      <c r="D128">
        <f t="shared" si="10"/>
        <v>40</v>
      </c>
      <c r="E128" t="str">
        <f t="shared" si="11"/>
        <v>N/A</v>
      </c>
      <c r="F128">
        <f t="shared" si="12"/>
        <v>3.74</v>
      </c>
      <c r="G128" t="str">
        <f t="shared" si="13"/>
        <v>N/A</v>
      </c>
      <c r="H128" s="124" t="str">
        <f t="shared" si="15"/>
        <v>Long</v>
      </c>
      <c r="N128" s="111" t="s">
        <v>110</v>
      </c>
      <c r="O128" s="111">
        <v>3.35</v>
      </c>
      <c r="P128" s="111">
        <v>3.46</v>
      </c>
      <c r="Q128" s="111" t="s">
        <v>71</v>
      </c>
      <c r="R128" s="111">
        <v>4</v>
      </c>
      <c r="S128" s="111" t="s">
        <v>71</v>
      </c>
      <c r="T128" s="111">
        <v>3.33</v>
      </c>
      <c r="U128" s="111" t="s">
        <v>536</v>
      </c>
      <c r="V128" s="111" t="s">
        <v>412</v>
      </c>
    </row>
    <row r="129" spans="1:22" x14ac:dyDescent="0.2">
      <c r="A129" s="111" t="s">
        <v>120</v>
      </c>
      <c r="B129">
        <f t="shared" si="8"/>
        <v>3763.26</v>
      </c>
      <c r="C129">
        <f t="shared" si="9"/>
        <v>3662.6201000000001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111</v>
      </c>
      <c r="O129" s="111">
        <v>7.0000000000000001E-3</v>
      </c>
      <c r="P129" s="111">
        <v>0</v>
      </c>
      <c r="Q129" s="111">
        <v>10</v>
      </c>
      <c r="R129" s="111">
        <v>14</v>
      </c>
      <c r="S129" s="111">
        <v>0.01</v>
      </c>
      <c r="T129" s="111">
        <v>0</v>
      </c>
      <c r="U129" s="111" t="s">
        <v>537</v>
      </c>
      <c r="V129" s="111" t="s">
        <v>412</v>
      </c>
    </row>
    <row r="130" spans="1:22" x14ac:dyDescent="0.2">
      <c r="A130" s="111" t="s">
        <v>272</v>
      </c>
      <c r="B130">
        <f t="shared" si="8"/>
        <v>906.81</v>
      </c>
      <c r="C130">
        <f t="shared" si="9"/>
        <v>873.08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112</v>
      </c>
      <c r="O130" s="111">
        <v>6.13</v>
      </c>
      <c r="P130" s="111">
        <v>5.8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538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113</v>
      </c>
      <c r="O131" s="111">
        <v>3.8</v>
      </c>
      <c r="P131" s="111">
        <v>0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59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114</v>
      </c>
      <c r="O132" s="111">
        <v>9.2899999999999991</v>
      </c>
      <c r="P132" s="111">
        <v>6.91</v>
      </c>
      <c r="Q132" s="111">
        <v>0</v>
      </c>
      <c r="R132" s="111">
        <v>3</v>
      </c>
      <c r="S132" s="111">
        <v>9.2899999999999991</v>
      </c>
      <c r="T132" s="111">
        <v>6.9</v>
      </c>
      <c r="U132" s="111" t="s">
        <v>539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268</v>
      </c>
      <c r="O133" s="111">
        <v>0.16</v>
      </c>
      <c r="P133" s="111">
        <v>0</v>
      </c>
      <c r="Q133" s="111">
        <v>8</v>
      </c>
      <c r="R133" s="111">
        <v>14</v>
      </c>
      <c r="S133" s="111">
        <v>0.18</v>
      </c>
      <c r="T133" s="111">
        <v>0</v>
      </c>
      <c r="U133" s="111" t="s">
        <v>540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269</v>
      </c>
      <c r="O134" s="111">
        <v>0</v>
      </c>
      <c r="P134" s="111">
        <v>0.114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541</v>
      </c>
      <c r="V134" s="111" t="s">
        <v>412</v>
      </c>
    </row>
    <row r="135" spans="1:22" x14ac:dyDescent="0.2">
      <c r="A135" s="111" t="s">
        <v>122</v>
      </c>
      <c r="B135">
        <f t="shared" si="16"/>
        <v>2448.9099000000001</v>
      </c>
      <c r="C135">
        <f t="shared" si="17"/>
        <v>2485.9398999999999</v>
      </c>
      <c r="D135" t="str">
        <f t="shared" si="18"/>
        <v>N/A</v>
      </c>
      <c r="E135">
        <f t="shared" si="19"/>
        <v>3</v>
      </c>
      <c r="F135" t="str">
        <f t="shared" si="20"/>
        <v>N/A</v>
      </c>
      <c r="G135">
        <f t="shared" si="21"/>
        <v>2384.8899000000001</v>
      </c>
      <c r="H135" s="124" t="str">
        <f t="shared" si="15"/>
        <v>Short</v>
      </c>
      <c r="N135" s="111" t="s">
        <v>775</v>
      </c>
      <c r="O135" s="111">
        <v>7.85E-2</v>
      </c>
      <c r="P135" s="111">
        <v>8.1900000000000001E-2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749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270</v>
      </c>
      <c r="O136" s="111">
        <v>0.35899999999999999</v>
      </c>
      <c r="P136" s="111" t="s">
        <v>71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542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115</v>
      </c>
      <c r="O137" s="111">
        <v>0</v>
      </c>
      <c r="P137" s="111" t="s">
        <v>71</v>
      </c>
      <c r="Q137" s="111" t="s">
        <v>71</v>
      </c>
      <c r="R137" s="111" t="s">
        <v>71</v>
      </c>
      <c r="S137" s="111" t="s">
        <v>71</v>
      </c>
      <c r="T137" s="111" t="s">
        <v>71</v>
      </c>
      <c r="U137" s="111" t="s">
        <v>543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116</v>
      </c>
      <c r="O138" s="111">
        <v>7.65</v>
      </c>
      <c r="P138" s="111">
        <v>7.75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60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117</v>
      </c>
      <c r="O139" s="111">
        <v>0.40200000000000002</v>
      </c>
      <c r="P139" s="111">
        <v>0</v>
      </c>
      <c r="Q139" s="111">
        <v>8</v>
      </c>
      <c r="R139" s="111">
        <v>15</v>
      </c>
      <c r="S139" s="111">
        <v>0.378</v>
      </c>
      <c r="T139" s="111">
        <v>0.29599999999999999</v>
      </c>
      <c r="U139" s="111" t="s">
        <v>544</v>
      </c>
      <c r="V139" s="111" t="s">
        <v>412</v>
      </c>
    </row>
    <row r="140" spans="1:22" x14ac:dyDescent="0.2">
      <c r="A140" s="111" t="s">
        <v>124</v>
      </c>
      <c r="B140">
        <f t="shared" si="16"/>
        <v>1557.83</v>
      </c>
      <c r="C140">
        <f t="shared" si="17"/>
        <v>1505.48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271</v>
      </c>
      <c r="O140" s="111">
        <v>0.45500000000000002</v>
      </c>
      <c r="P140" s="111">
        <v>0.46500000000000002</v>
      </c>
      <c r="Q140" s="111" t="s">
        <v>71</v>
      </c>
      <c r="R140" s="111">
        <v>3</v>
      </c>
      <c r="S140" s="111" t="s">
        <v>71</v>
      </c>
      <c r="T140" s="111">
        <v>0.45500000000000002</v>
      </c>
      <c r="U140" s="111" t="s">
        <v>545</v>
      </c>
      <c r="V140" s="111" t="s">
        <v>412</v>
      </c>
    </row>
    <row r="141" spans="1:22" x14ac:dyDescent="0.2">
      <c r="A141" s="111" t="s">
        <v>125</v>
      </c>
      <c r="B141">
        <f t="shared" si="16"/>
        <v>1.4350000000000001</v>
      </c>
      <c r="C141">
        <f t="shared" si="17"/>
        <v>1.39</v>
      </c>
      <c r="D141">
        <f t="shared" si="18"/>
        <v>19</v>
      </c>
      <c r="E141">
        <f t="shared" si="19"/>
        <v>36</v>
      </c>
      <c r="F141">
        <f t="shared" si="20"/>
        <v>1.44</v>
      </c>
      <c r="G141">
        <f t="shared" si="21"/>
        <v>1.33</v>
      </c>
      <c r="H141" s="111"/>
      <c r="N141" s="111" t="s">
        <v>118</v>
      </c>
      <c r="O141" s="111">
        <v>0.2</v>
      </c>
      <c r="P141" s="111">
        <v>0.2</v>
      </c>
      <c r="Q141" s="111">
        <v>9</v>
      </c>
      <c r="R141" s="111">
        <v>26</v>
      </c>
      <c r="S141" s="111">
        <v>0.20599999999999999</v>
      </c>
      <c r="T141" s="111">
        <v>0.21199999999999999</v>
      </c>
      <c r="U141" s="111" t="s">
        <v>392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119</v>
      </c>
      <c r="O142" s="111">
        <v>4.25</v>
      </c>
      <c r="P142" s="111">
        <v>3.94</v>
      </c>
      <c r="Q142" s="111">
        <v>40</v>
      </c>
      <c r="R142" s="111" t="s">
        <v>71</v>
      </c>
      <c r="S142" s="111">
        <v>3.74</v>
      </c>
      <c r="T142" s="111" t="s">
        <v>71</v>
      </c>
      <c r="U142" s="111" t="s">
        <v>546</v>
      </c>
      <c r="V142" s="111" t="s">
        <v>412</v>
      </c>
    </row>
    <row r="143" spans="1:22" x14ac:dyDescent="0.2">
      <c r="A143" s="111" t="s">
        <v>126</v>
      </c>
      <c r="B143">
        <f t="shared" si="16"/>
        <v>18.66</v>
      </c>
      <c r="C143">
        <f t="shared" si="17"/>
        <v>18.86</v>
      </c>
      <c r="D143" t="str">
        <f t="shared" si="18"/>
        <v>N/A</v>
      </c>
      <c r="E143">
        <f t="shared" si="19"/>
        <v>3</v>
      </c>
      <c r="F143" t="str">
        <f t="shared" si="20"/>
        <v>N/A</v>
      </c>
      <c r="G143">
        <f t="shared" si="21"/>
        <v>18.079999999999998</v>
      </c>
      <c r="H143" s="111"/>
      <c r="N143" s="111" t="s">
        <v>120</v>
      </c>
      <c r="O143" s="111">
        <v>3763.26</v>
      </c>
      <c r="P143" s="111">
        <v>3662.6201000000001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13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272</v>
      </c>
      <c r="O144" s="111">
        <v>906.81</v>
      </c>
      <c r="P144" s="111">
        <v>873.08</v>
      </c>
      <c r="Q144" s="111" t="s">
        <v>71</v>
      </c>
      <c r="R144" s="111" t="s">
        <v>71</v>
      </c>
      <c r="S144" s="111" t="s">
        <v>71</v>
      </c>
      <c r="T144" s="111" t="s">
        <v>71</v>
      </c>
      <c r="U144" s="111" t="s">
        <v>413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121</v>
      </c>
      <c r="O145" s="111">
        <v>859.04</v>
      </c>
      <c r="P145" s="111">
        <v>0</v>
      </c>
      <c r="Q145" s="111">
        <v>18</v>
      </c>
      <c r="R145" s="111">
        <v>28</v>
      </c>
      <c r="S145" s="111">
        <v>479.48</v>
      </c>
      <c r="T145" s="111">
        <v>425.69</v>
      </c>
      <c r="U145" s="111" t="s">
        <v>121</v>
      </c>
      <c r="V145" s="111" t="s">
        <v>412</v>
      </c>
    </row>
    <row r="146" spans="1:22" x14ac:dyDescent="0.2">
      <c r="A146" s="111" t="s">
        <v>404</v>
      </c>
      <c r="B146">
        <f t="shared" si="16"/>
        <v>2195.1399000000001</v>
      </c>
      <c r="C146">
        <f t="shared" si="17"/>
        <v>2145.7399999999998</v>
      </c>
      <c r="D146">
        <f t="shared" si="18"/>
        <v>41</v>
      </c>
      <c r="E146" t="str">
        <f t="shared" si="19"/>
        <v>N/A</v>
      </c>
      <c r="F146">
        <f t="shared" si="20"/>
        <v>2045.5600999999999</v>
      </c>
      <c r="G146" t="str">
        <f t="shared" si="21"/>
        <v>N/A</v>
      </c>
      <c r="H146" s="111"/>
      <c r="N146" s="111" t="s">
        <v>776</v>
      </c>
      <c r="O146" s="111">
        <v>4120.7002000000002</v>
      </c>
      <c r="P146" s="111">
        <v>4041.6100999999999</v>
      </c>
      <c r="Q146" s="111">
        <v>45</v>
      </c>
      <c r="R146" s="111" t="s">
        <v>71</v>
      </c>
      <c r="S146" s="111">
        <v>3896.47</v>
      </c>
      <c r="T146" s="111" t="s">
        <v>71</v>
      </c>
      <c r="U146" s="111" t="s">
        <v>776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273</v>
      </c>
      <c r="O147" s="111">
        <v>1513.39</v>
      </c>
      <c r="P147" s="111" t="s">
        <v>71</v>
      </c>
      <c r="Q147" s="111" t="s">
        <v>71</v>
      </c>
      <c r="R147" s="111" t="s">
        <v>71</v>
      </c>
      <c r="S147" s="111" t="s">
        <v>71</v>
      </c>
      <c r="T147" s="111" t="s">
        <v>71</v>
      </c>
      <c r="U147" s="111" t="s">
        <v>273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274</v>
      </c>
      <c r="O148" s="111">
        <v>3865.97</v>
      </c>
      <c r="P148" s="111">
        <v>3765.8600999999999</v>
      </c>
      <c r="Q148" s="111">
        <v>38</v>
      </c>
      <c r="R148" s="111" t="s">
        <v>71</v>
      </c>
      <c r="S148" s="111">
        <v>3683.8400999999999</v>
      </c>
      <c r="T148" s="111" t="s">
        <v>71</v>
      </c>
      <c r="U148" s="111" t="s">
        <v>274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382</v>
      </c>
      <c r="O149" s="111">
        <v>0</v>
      </c>
      <c r="P149" s="111">
        <v>890.95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382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122</v>
      </c>
      <c r="O150" s="111">
        <v>2448.9099000000001</v>
      </c>
      <c r="P150" s="111">
        <v>2485.9398999999999</v>
      </c>
      <c r="Q150" s="111" t="s">
        <v>71</v>
      </c>
      <c r="R150" s="111">
        <v>3</v>
      </c>
      <c r="S150" s="111" t="s">
        <v>71</v>
      </c>
      <c r="T150" s="111">
        <v>2384.8899000000001</v>
      </c>
      <c r="U150" s="111" t="s">
        <v>14</v>
      </c>
      <c r="V150" s="111" t="s">
        <v>412</v>
      </c>
    </row>
    <row r="151" spans="1:22" x14ac:dyDescent="0.2">
      <c r="A151" s="111" t="s">
        <v>128</v>
      </c>
      <c r="B151">
        <f t="shared" si="16"/>
        <v>2.08</v>
      </c>
      <c r="C151">
        <f t="shared" si="17"/>
        <v>1.7549999999999999</v>
      </c>
      <c r="D151">
        <f t="shared" si="18"/>
        <v>23</v>
      </c>
      <c r="E151">
        <f t="shared" si="19"/>
        <v>36</v>
      </c>
      <c r="F151">
        <f t="shared" si="20"/>
        <v>1.635</v>
      </c>
      <c r="G151">
        <f t="shared" si="21"/>
        <v>1.5</v>
      </c>
      <c r="H151" s="111"/>
      <c r="N151" s="111" t="s">
        <v>275</v>
      </c>
      <c r="O151" s="111">
        <v>5527.77</v>
      </c>
      <c r="P151" s="111">
        <v>5205.75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275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276</v>
      </c>
      <c r="O152" s="111">
        <v>950.69</v>
      </c>
      <c r="P152" s="111">
        <v>0</v>
      </c>
      <c r="Q152" s="111" t="s">
        <v>71</v>
      </c>
      <c r="R152" s="111" t="s">
        <v>71</v>
      </c>
      <c r="S152" s="111" t="s">
        <v>71</v>
      </c>
      <c r="T152" s="111" t="s">
        <v>71</v>
      </c>
      <c r="U152" s="111" t="s">
        <v>276</v>
      </c>
      <c r="V152" s="111" t="s">
        <v>412</v>
      </c>
    </row>
    <row r="153" spans="1:22" x14ac:dyDescent="0.2">
      <c r="A153" s="111" t="s">
        <v>284</v>
      </c>
      <c r="B153">
        <f t="shared" si="16"/>
        <v>0.34399999999999997</v>
      </c>
      <c r="C153">
        <f t="shared" si="17"/>
        <v>0.36449999999999999</v>
      </c>
      <c r="D153">
        <f t="shared" si="18"/>
        <v>40</v>
      </c>
      <c r="E153">
        <f t="shared" si="19"/>
        <v>4</v>
      </c>
      <c r="F153">
        <f t="shared" si="20"/>
        <v>0.32250000000000001</v>
      </c>
      <c r="G153">
        <f t="shared" si="21"/>
        <v>0.32900000000000001</v>
      </c>
      <c r="H153" s="111"/>
      <c r="N153" s="111" t="s">
        <v>383</v>
      </c>
      <c r="O153" s="111">
        <v>0</v>
      </c>
      <c r="P153" s="111">
        <v>156.66999999999999</v>
      </c>
      <c r="Q153" s="111">
        <v>45</v>
      </c>
      <c r="R153" s="111">
        <v>34</v>
      </c>
      <c r="S153" s="111">
        <v>171.27</v>
      </c>
      <c r="T153" s="111">
        <v>156.27000000000001</v>
      </c>
      <c r="U153" s="111" t="s">
        <v>414</v>
      </c>
      <c r="V153" s="111" t="s">
        <v>412</v>
      </c>
    </row>
    <row r="154" spans="1:22" x14ac:dyDescent="0.2">
      <c r="A154" s="111" t="s">
        <v>285</v>
      </c>
      <c r="B154">
        <f t="shared" si="16"/>
        <v>1.8</v>
      </c>
      <c r="C154">
        <f t="shared" si="17"/>
        <v>1.66</v>
      </c>
      <c r="D154" t="str">
        <f t="shared" si="18"/>
        <v>N/A</v>
      </c>
      <c r="E154" t="str">
        <f t="shared" si="19"/>
        <v>N/A</v>
      </c>
      <c r="F154" t="str">
        <f t="shared" si="20"/>
        <v>N/A</v>
      </c>
      <c r="G154" t="str">
        <f t="shared" si="21"/>
        <v>N/A</v>
      </c>
      <c r="H154" s="111"/>
      <c r="N154" s="111" t="s">
        <v>123</v>
      </c>
      <c r="O154" s="111">
        <v>0.7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547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124</v>
      </c>
      <c r="O155" s="111">
        <v>1557.83</v>
      </c>
      <c r="P155" s="111">
        <v>1505.48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9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125</v>
      </c>
      <c r="O156" s="111">
        <v>1.4350000000000001</v>
      </c>
      <c r="P156" s="111">
        <v>1.39</v>
      </c>
      <c r="Q156" s="111">
        <v>19</v>
      </c>
      <c r="R156" s="111">
        <v>36</v>
      </c>
      <c r="S156" s="111">
        <v>1.44</v>
      </c>
      <c r="T156" s="111">
        <v>1.33</v>
      </c>
      <c r="U156" s="111" t="s">
        <v>548</v>
      </c>
      <c r="V156" s="111" t="s">
        <v>412</v>
      </c>
    </row>
    <row r="157" spans="1:22" x14ac:dyDescent="0.2">
      <c r="A157" s="111" t="s">
        <v>129</v>
      </c>
      <c r="B157">
        <f t="shared" si="16"/>
        <v>5.03</v>
      </c>
      <c r="C157">
        <f t="shared" si="17"/>
        <v>4.6550000000000002</v>
      </c>
      <c r="D157">
        <f t="shared" si="18"/>
        <v>7</v>
      </c>
      <c r="E157">
        <f t="shared" si="19"/>
        <v>14</v>
      </c>
      <c r="F157">
        <f t="shared" si="20"/>
        <v>5.01</v>
      </c>
      <c r="G157">
        <f t="shared" si="21"/>
        <v>4.6950000000000003</v>
      </c>
      <c r="H157" s="111"/>
      <c r="N157" s="111" t="s">
        <v>277</v>
      </c>
      <c r="O157" s="111">
        <v>1.9E-2</v>
      </c>
      <c r="P157" s="111">
        <v>0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549</v>
      </c>
      <c r="V157" s="111" t="s">
        <v>412</v>
      </c>
    </row>
    <row r="158" spans="1:22" x14ac:dyDescent="0.2">
      <c r="A158" s="111" t="s">
        <v>130</v>
      </c>
      <c r="B158">
        <f t="shared" si="16"/>
        <v>1.056</v>
      </c>
      <c r="C158">
        <f t="shared" si="17"/>
        <v>1.1080000000000001</v>
      </c>
      <c r="D158">
        <f t="shared" si="18"/>
        <v>40</v>
      </c>
      <c r="E158">
        <f t="shared" si="19"/>
        <v>4</v>
      </c>
      <c r="F158">
        <f t="shared" si="20"/>
        <v>0.96799999999999997</v>
      </c>
      <c r="G158">
        <f t="shared" si="21"/>
        <v>1.012</v>
      </c>
      <c r="H158" s="111"/>
      <c r="N158" s="111" t="s">
        <v>126</v>
      </c>
      <c r="O158" s="111">
        <v>18.66</v>
      </c>
      <c r="P158" s="111">
        <v>18.86</v>
      </c>
      <c r="Q158" s="111" t="s">
        <v>71</v>
      </c>
      <c r="R158" s="111">
        <v>3</v>
      </c>
      <c r="S158" s="111" t="s">
        <v>71</v>
      </c>
      <c r="T158" s="111">
        <v>18.079999999999998</v>
      </c>
      <c r="U158" s="111" t="s">
        <v>73</v>
      </c>
      <c r="V158" s="111" t="s">
        <v>412</v>
      </c>
    </row>
    <row r="159" spans="1:22" x14ac:dyDescent="0.2">
      <c r="A159" s="111" t="s">
        <v>288</v>
      </c>
      <c r="B159">
        <f t="shared" si="16"/>
        <v>5.93</v>
      </c>
      <c r="C159">
        <f t="shared" si="17"/>
        <v>6.15</v>
      </c>
      <c r="D159" t="str">
        <f t="shared" si="18"/>
        <v>N/A</v>
      </c>
      <c r="E159">
        <f t="shared" si="19"/>
        <v>4</v>
      </c>
      <c r="F159" t="str">
        <f t="shared" si="20"/>
        <v>N/A</v>
      </c>
      <c r="G159">
        <f t="shared" si="21"/>
        <v>5.82</v>
      </c>
      <c r="H159" s="111"/>
      <c r="N159" s="111" t="s">
        <v>777</v>
      </c>
      <c r="O159" s="111">
        <v>0.624</v>
      </c>
      <c r="P159" s="111">
        <v>0.66800000000000004</v>
      </c>
      <c r="Q159" s="111">
        <v>16</v>
      </c>
      <c r="R159" s="111">
        <v>4</v>
      </c>
      <c r="S159" s="111">
        <v>0.626</v>
      </c>
      <c r="T159" s="111">
        <v>0.60299999999999998</v>
      </c>
      <c r="U159" s="111" t="s">
        <v>712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127</v>
      </c>
      <c r="O160" s="111">
        <v>0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550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278</v>
      </c>
      <c r="O161" s="111">
        <v>0</v>
      </c>
      <c r="P161" s="111" t="s">
        <v>71</v>
      </c>
      <c r="Q161" s="111" t="s">
        <v>71</v>
      </c>
      <c r="R161" s="111" t="s">
        <v>71</v>
      </c>
      <c r="S161" s="111" t="s">
        <v>71</v>
      </c>
      <c r="T161" s="111" t="s">
        <v>71</v>
      </c>
      <c r="U161" s="111" t="s">
        <v>551</v>
      </c>
      <c r="V161" s="111" t="s">
        <v>412</v>
      </c>
    </row>
    <row r="162" spans="1:22" x14ac:dyDescent="0.2">
      <c r="A162" s="111" t="s">
        <v>131</v>
      </c>
      <c r="B162">
        <f t="shared" si="16"/>
        <v>1.1100000000000001</v>
      </c>
      <c r="C162">
        <f t="shared" si="17"/>
        <v>1.07</v>
      </c>
      <c r="D162">
        <f t="shared" si="18"/>
        <v>45</v>
      </c>
      <c r="E162" t="str">
        <f t="shared" si="19"/>
        <v>N/A</v>
      </c>
      <c r="F162">
        <f t="shared" si="20"/>
        <v>1.05</v>
      </c>
      <c r="G162" t="str">
        <f t="shared" si="21"/>
        <v>N/A</v>
      </c>
      <c r="H162" s="111"/>
      <c r="N162" s="111" t="s">
        <v>404</v>
      </c>
      <c r="O162" s="111">
        <v>2195.1399000000001</v>
      </c>
      <c r="P162" s="111">
        <v>2145.7399999999998</v>
      </c>
      <c r="Q162" s="111">
        <v>41</v>
      </c>
      <c r="R162" s="111" t="s">
        <v>71</v>
      </c>
      <c r="S162" s="111">
        <v>2045.5600999999999</v>
      </c>
      <c r="T162" s="111" t="s">
        <v>71</v>
      </c>
      <c r="U162" s="111" t="s">
        <v>404</v>
      </c>
      <c r="V162" s="111" t="s">
        <v>412</v>
      </c>
    </row>
    <row r="163" spans="1:22" x14ac:dyDescent="0.2">
      <c r="A163" s="111" t="s">
        <v>291</v>
      </c>
      <c r="B163">
        <f t="shared" si="16"/>
        <v>2.9649999999999999</v>
      </c>
      <c r="C163">
        <f t="shared" si="17"/>
        <v>3.34</v>
      </c>
      <c r="D163">
        <f t="shared" si="18"/>
        <v>41</v>
      </c>
      <c r="E163">
        <f t="shared" si="19"/>
        <v>4</v>
      </c>
      <c r="F163">
        <f t="shared" si="20"/>
        <v>2.92</v>
      </c>
      <c r="G163">
        <f t="shared" si="21"/>
        <v>2.92</v>
      </c>
      <c r="H163" s="111"/>
      <c r="N163" s="111" t="s">
        <v>279</v>
      </c>
      <c r="O163" s="111">
        <v>0.48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280</v>
      </c>
      <c r="O164" s="111">
        <v>0</v>
      </c>
      <c r="P164" s="111" t="s">
        <v>71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553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281</v>
      </c>
      <c r="O165" s="111">
        <v>0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554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282</v>
      </c>
      <c r="O166" s="111">
        <v>1.2</v>
      </c>
      <c r="P166" s="111">
        <v>0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555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128</v>
      </c>
      <c r="O167" s="111">
        <v>2.08</v>
      </c>
      <c r="P167" s="111">
        <v>1.7549999999999999</v>
      </c>
      <c r="Q167" s="111">
        <v>23</v>
      </c>
      <c r="R167" s="111">
        <v>36</v>
      </c>
      <c r="S167" s="111">
        <v>1.635</v>
      </c>
      <c r="T167" s="111">
        <v>1.5</v>
      </c>
      <c r="U167" s="111" t="s">
        <v>556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283</v>
      </c>
      <c r="O168" s="111">
        <v>0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284</v>
      </c>
      <c r="O169" s="111">
        <v>0.34399999999999997</v>
      </c>
      <c r="P169" s="111">
        <v>0.36449999999999999</v>
      </c>
      <c r="Q169" s="111">
        <v>40</v>
      </c>
      <c r="R169" s="111">
        <v>4</v>
      </c>
      <c r="S169" s="111">
        <v>0.32250000000000001</v>
      </c>
      <c r="T169" s="111">
        <v>0.32900000000000001</v>
      </c>
      <c r="U169" s="111" t="s">
        <v>393</v>
      </c>
      <c r="V169" s="111" t="s">
        <v>412</v>
      </c>
    </row>
    <row r="170" spans="1:22" x14ac:dyDescent="0.2">
      <c r="A170" s="111" t="s">
        <v>133</v>
      </c>
      <c r="B170">
        <f t="shared" si="16"/>
        <v>326</v>
      </c>
      <c r="C170">
        <f t="shared" si="17"/>
        <v>334</v>
      </c>
      <c r="D170">
        <f t="shared" si="18"/>
        <v>23</v>
      </c>
      <c r="E170">
        <f t="shared" si="19"/>
        <v>13</v>
      </c>
      <c r="F170">
        <f t="shared" si="20"/>
        <v>346</v>
      </c>
      <c r="G170">
        <f t="shared" si="21"/>
        <v>330</v>
      </c>
      <c r="H170" s="111"/>
      <c r="N170" s="111" t="s">
        <v>285</v>
      </c>
      <c r="O170" s="111">
        <v>1.8</v>
      </c>
      <c r="P170" s="111">
        <v>1.66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558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286</v>
      </c>
      <c r="O171" s="111">
        <v>2.5999999999999999E-2</v>
      </c>
      <c r="P171" s="111" t="s">
        <v>71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559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287</v>
      </c>
      <c r="O172" s="111">
        <v>0</v>
      </c>
      <c r="P172" s="111" t="s">
        <v>71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560</v>
      </c>
      <c r="V172" s="111" t="s">
        <v>412</v>
      </c>
    </row>
    <row r="173" spans="1:22" x14ac:dyDescent="0.2">
      <c r="A173" s="111" t="s">
        <v>134</v>
      </c>
      <c r="B173">
        <f t="shared" si="16"/>
        <v>1.2849999999999999</v>
      </c>
      <c r="C173">
        <f t="shared" si="17"/>
        <v>1.41</v>
      </c>
      <c r="D173">
        <f t="shared" si="18"/>
        <v>25</v>
      </c>
      <c r="E173">
        <f t="shared" si="19"/>
        <v>4</v>
      </c>
      <c r="F173">
        <f t="shared" si="20"/>
        <v>1.2649999999999999</v>
      </c>
      <c r="G173">
        <f t="shared" si="21"/>
        <v>1.24</v>
      </c>
      <c r="H173" s="111"/>
      <c r="N173" s="111" t="s">
        <v>129</v>
      </c>
      <c r="O173" s="111">
        <v>5.03</v>
      </c>
      <c r="P173" s="111">
        <v>4.6550000000000002</v>
      </c>
      <c r="Q173" s="111">
        <v>7</v>
      </c>
      <c r="R173" s="111">
        <v>14</v>
      </c>
      <c r="S173" s="111">
        <v>5.01</v>
      </c>
      <c r="T173" s="111">
        <v>4.6950000000000003</v>
      </c>
      <c r="U173" s="111" t="s">
        <v>64</v>
      </c>
      <c r="V173" s="111" t="s">
        <v>412</v>
      </c>
    </row>
    <row r="174" spans="1:22" x14ac:dyDescent="0.2">
      <c r="A174" s="111" t="s">
        <v>299</v>
      </c>
      <c r="B174">
        <f t="shared" si="16"/>
        <v>1.83</v>
      </c>
      <c r="C174">
        <f t="shared" si="17"/>
        <v>1.74</v>
      </c>
      <c r="D174">
        <f t="shared" si="18"/>
        <v>0</v>
      </c>
      <c r="E174" t="str">
        <f t="shared" si="19"/>
        <v>N/A</v>
      </c>
      <c r="F174">
        <f t="shared" si="20"/>
        <v>1.83</v>
      </c>
      <c r="G174" t="str">
        <f t="shared" si="21"/>
        <v>N/A</v>
      </c>
      <c r="H174" s="111"/>
      <c r="N174" s="111" t="s">
        <v>778</v>
      </c>
      <c r="O174" s="111">
        <v>4.82</v>
      </c>
      <c r="P174" s="111">
        <v>4.4800000000000004</v>
      </c>
      <c r="Q174" s="111">
        <v>1</v>
      </c>
      <c r="R174" s="111">
        <v>28</v>
      </c>
      <c r="S174" s="111">
        <v>4.6900000000000004</v>
      </c>
      <c r="T174" s="111">
        <v>4.66</v>
      </c>
      <c r="U174" s="111" t="s">
        <v>758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130</v>
      </c>
      <c r="O175" s="111">
        <v>1.056</v>
      </c>
      <c r="P175" s="111">
        <v>1.1080000000000001</v>
      </c>
      <c r="Q175" s="111">
        <v>40</v>
      </c>
      <c r="R175" s="111">
        <v>4</v>
      </c>
      <c r="S175" s="111">
        <v>0.96799999999999997</v>
      </c>
      <c r="T175" s="111">
        <v>1.012</v>
      </c>
      <c r="U175" s="111" t="s">
        <v>561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288</v>
      </c>
      <c r="O176" s="111">
        <v>5.93</v>
      </c>
      <c r="P176" s="111">
        <v>6.15</v>
      </c>
      <c r="Q176" s="111" t="s">
        <v>71</v>
      </c>
      <c r="R176" s="111">
        <v>4</v>
      </c>
      <c r="S176" s="111" t="s">
        <v>71</v>
      </c>
      <c r="T176" s="111">
        <v>5.82</v>
      </c>
      <c r="U176" s="111" t="s">
        <v>436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/>
      <c r="N177" s="111" t="s">
        <v>289</v>
      </c>
      <c r="O177" s="111">
        <v>0</v>
      </c>
      <c r="P177" s="111" t="s">
        <v>71</v>
      </c>
      <c r="Q177" s="111" t="s">
        <v>71</v>
      </c>
      <c r="R177" s="111" t="s">
        <v>71</v>
      </c>
      <c r="S177" s="111" t="s">
        <v>71</v>
      </c>
      <c r="T177" s="111" t="s">
        <v>71</v>
      </c>
      <c r="U177" s="111" t="s">
        <v>562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290</v>
      </c>
      <c r="O178" s="111">
        <v>2.54</v>
      </c>
      <c r="P178" s="111">
        <v>2.4</v>
      </c>
      <c r="Q178" s="111">
        <v>37</v>
      </c>
      <c r="R178" s="111">
        <v>39</v>
      </c>
      <c r="S178" s="111">
        <v>2.48</v>
      </c>
      <c r="T178" s="111">
        <v>2.36</v>
      </c>
      <c r="U178" s="111" t="s">
        <v>563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131</v>
      </c>
      <c r="O179" s="111">
        <v>1.1100000000000001</v>
      </c>
      <c r="P179" s="111">
        <v>1.07</v>
      </c>
      <c r="Q179" s="111">
        <v>45</v>
      </c>
      <c r="R179" s="111" t="s">
        <v>71</v>
      </c>
      <c r="S179" s="111">
        <v>1.05</v>
      </c>
      <c r="T179" s="111" t="s">
        <v>71</v>
      </c>
      <c r="U179" s="111" t="s">
        <v>564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291</v>
      </c>
      <c r="O180" s="111">
        <v>2.9649999999999999</v>
      </c>
      <c r="P180" s="111">
        <v>3.34</v>
      </c>
      <c r="Q180" s="111">
        <v>41</v>
      </c>
      <c r="R180" s="111">
        <v>4</v>
      </c>
      <c r="S180" s="111">
        <v>2.92</v>
      </c>
      <c r="T180" s="111">
        <v>2.92</v>
      </c>
      <c r="U180" s="111" t="s">
        <v>565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292</v>
      </c>
      <c r="O181" s="111">
        <v>10.02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566</v>
      </c>
      <c r="V181" s="111" t="s">
        <v>412</v>
      </c>
    </row>
    <row r="182" spans="1:22" x14ac:dyDescent="0.2">
      <c r="A182" s="111" t="s">
        <v>137</v>
      </c>
      <c r="B182">
        <f t="shared" si="16"/>
        <v>0.44600000000000001</v>
      </c>
      <c r="C182">
        <f t="shared" si="17"/>
        <v>0.42699999999999999</v>
      </c>
      <c r="D182">
        <f t="shared" si="18"/>
        <v>5</v>
      </c>
      <c r="E182">
        <f t="shared" si="19"/>
        <v>14</v>
      </c>
      <c r="F182">
        <f t="shared" si="20"/>
        <v>0.45700000000000002</v>
      </c>
      <c r="G182">
        <f t="shared" si="21"/>
        <v>0.43</v>
      </c>
      <c r="H182" s="111"/>
      <c r="N182" s="111" t="s">
        <v>293</v>
      </c>
      <c r="O182" s="111">
        <v>0</v>
      </c>
      <c r="P182" s="111">
        <v>0.43</v>
      </c>
      <c r="Q182" s="111" t="s">
        <v>71</v>
      </c>
      <c r="R182" s="111">
        <v>0</v>
      </c>
      <c r="S182" s="111" t="s">
        <v>71</v>
      </c>
      <c r="T182" s="111">
        <v>0</v>
      </c>
      <c r="U182" s="111" t="s">
        <v>567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132</v>
      </c>
      <c r="O183" s="111">
        <v>4.8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568</v>
      </c>
      <c r="V183" s="111" t="s">
        <v>412</v>
      </c>
    </row>
    <row r="184" spans="1:22" x14ac:dyDescent="0.2">
      <c r="A184" s="111" t="s">
        <v>139</v>
      </c>
      <c r="B184">
        <f t="shared" si="16"/>
        <v>1.306</v>
      </c>
      <c r="C184">
        <f t="shared" si="17"/>
        <v>1.468</v>
      </c>
      <c r="D184">
        <f t="shared" si="18"/>
        <v>41</v>
      </c>
      <c r="E184">
        <f t="shared" si="19"/>
        <v>4</v>
      </c>
      <c r="F184">
        <f t="shared" si="20"/>
        <v>1.1040000000000001</v>
      </c>
      <c r="G184">
        <f t="shared" si="21"/>
        <v>1.31</v>
      </c>
      <c r="H184" s="111"/>
      <c r="N184" s="111" t="s">
        <v>779</v>
      </c>
      <c r="O184" s="111">
        <v>0.42699999999999999</v>
      </c>
      <c r="P184" s="111">
        <v>0.442</v>
      </c>
      <c r="Q184" s="111">
        <v>10</v>
      </c>
      <c r="R184" s="111">
        <v>4</v>
      </c>
      <c r="S184" s="111">
        <v>0.44900000000000001</v>
      </c>
      <c r="T184" s="111">
        <v>0.41699999999999998</v>
      </c>
      <c r="U184" s="111" t="s">
        <v>780</v>
      </c>
      <c r="V184" s="111" t="s">
        <v>412</v>
      </c>
    </row>
    <row r="185" spans="1:22" x14ac:dyDescent="0.2">
      <c r="A185" s="111" t="s">
        <v>140</v>
      </c>
      <c r="B185">
        <f t="shared" si="16"/>
        <v>6.39</v>
      </c>
      <c r="C185">
        <f t="shared" si="17"/>
        <v>6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294</v>
      </c>
      <c r="O185" s="111">
        <v>2.7</v>
      </c>
      <c r="P185" s="111">
        <v>2.46</v>
      </c>
      <c r="Q185" s="111" t="s">
        <v>71</v>
      </c>
      <c r="R185" s="111" t="s">
        <v>71</v>
      </c>
      <c r="S185" s="111" t="s">
        <v>71</v>
      </c>
      <c r="T185" s="111" t="s">
        <v>71</v>
      </c>
      <c r="U185" s="111" t="s">
        <v>569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295</v>
      </c>
      <c r="O186" s="111">
        <v>3</v>
      </c>
      <c r="P186" s="111">
        <v>0</v>
      </c>
      <c r="Q186" s="111">
        <v>29</v>
      </c>
      <c r="R186" s="111" t="s">
        <v>71</v>
      </c>
      <c r="S186" s="111">
        <v>4.3600000000000003</v>
      </c>
      <c r="T186" s="111" t="s">
        <v>71</v>
      </c>
      <c r="U186" s="111" t="s">
        <v>570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296</v>
      </c>
      <c r="O187" s="111">
        <v>0.14000000000000001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571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133</v>
      </c>
      <c r="O188" s="111">
        <v>326</v>
      </c>
      <c r="P188" s="111">
        <v>334</v>
      </c>
      <c r="Q188" s="111">
        <v>23</v>
      </c>
      <c r="R188" s="111">
        <v>13</v>
      </c>
      <c r="S188" s="111">
        <v>346</v>
      </c>
      <c r="T188" s="111">
        <v>330</v>
      </c>
      <c r="U188" s="111" t="s">
        <v>572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297</v>
      </c>
      <c r="O189" s="111">
        <v>5.6</v>
      </c>
      <c r="P189" s="111">
        <v>0</v>
      </c>
      <c r="Q189" s="111" t="s">
        <v>71</v>
      </c>
      <c r="R189" s="111" t="s">
        <v>71</v>
      </c>
      <c r="S189" s="111" t="s">
        <v>71</v>
      </c>
      <c r="T189" s="111" t="s">
        <v>71</v>
      </c>
      <c r="U189" s="111" t="s">
        <v>573</v>
      </c>
      <c r="V189" s="111" t="s">
        <v>412</v>
      </c>
    </row>
    <row r="190" spans="1:22" x14ac:dyDescent="0.2">
      <c r="A190" s="111" t="s">
        <v>143</v>
      </c>
      <c r="B190">
        <f t="shared" si="16"/>
        <v>16.2</v>
      </c>
      <c r="C190">
        <f t="shared" si="17"/>
        <v>15.45</v>
      </c>
      <c r="D190" t="str">
        <f t="shared" si="18"/>
        <v>N/A</v>
      </c>
      <c r="E190" t="str">
        <f t="shared" si="19"/>
        <v>N/A</v>
      </c>
      <c r="F190" t="str">
        <f t="shared" si="20"/>
        <v>N/A</v>
      </c>
      <c r="G190" t="str">
        <f t="shared" si="21"/>
        <v>N/A</v>
      </c>
      <c r="H190" s="111"/>
      <c r="N190" s="111" t="s">
        <v>298</v>
      </c>
      <c r="O190" s="111">
        <v>0</v>
      </c>
      <c r="P190" s="111">
        <v>0.4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574</v>
      </c>
      <c r="V190" s="111" t="s">
        <v>412</v>
      </c>
    </row>
    <row r="191" spans="1:22" x14ac:dyDescent="0.2">
      <c r="A191" s="111" t="s">
        <v>144</v>
      </c>
      <c r="B191">
        <f t="shared" si="16"/>
        <v>1.7</v>
      </c>
      <c r="C191">
        <f t="shared" si="17"/>
        <v>1.72</v>
      </c>
      <c r="D191" t="str">
        <f t="shared" si="18"/>
        <v>N/A</v>
      </c>
      <c r="E191">
        <f t="shared" si="19"/>
        <v>11</v>
      </c>
      <c r="F191" t="str">
        <f t="shared" si="20"/>
        <v>N/A</v>
      </c>
      <c r="G191">
        <f t="shared" si="21"/>
        <v>1.78</v>
      </c>
      <c r="H191" s="111"/>
      <c r="N191" s="111" t="s">
        <v>134</v>
      </c>
      <c r="O191" s="111">
        <v>1.2849999999999999</v>
      </c>
      <c r="P191" s="111">
        <v>1.41</v>
      </c>
      <c r="Q191" s="111">
        <v>25</v>
      </c>
      <c r="R191" s="111">
        <v>4</v>
      </c>
      <c r="S191" s="111">
        <v>1.2649999999999999</v>
      </c>
      <c r="T191" s="111">
        <v>1.24</v>
      </c>
      <c r="U191" s="111" t="s">
        <v>575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299</v>
      </c>
      <c r="O192" s="111">
        <v>1.83</v>
      </c>
      <c r="P192" s="111">
        <v>1.74</v>
      </c>
      <c r="Q192" s="111">
        <v>0</v>
      </c>
      <c r="R192" s="111" t="s">
        <v>71</v>
      </c>
      <c r="S192" s="111">
        <v>1.83</v>
      </c>
      <c r="T192" s="111" t="s">
        <v>71</v>
      </c>
      <c r="U192" s="111" t="s">
        <v>576</v>
      </c>
      <c r="V192" s="111" t="s">
        <v>412</v>
      </c>
    </row>
    <row r="193" spans="1:22" x14ac:dyDescent="0.2">
      <c r="A193" s="111" t="s">
        <v>146</v>
      </c>
      <c r="B193">
        <f t="shared" si="16"/>
        <v>0.998</v>
      </c>
      <c r="C193">
        <f t="shared" si="17"/>
        <v>0.998</v>
      </c>
      <c r="D193">
        <f t="shared" si="18"/>
        <v>29</v>
      </c>
      <c r="E193">
        <f t="shared" si="19"/>
        <v>3</v>
      </c>
      <c r="F193">
        <f t="shared" si="20"/>
        <v>0.99399999999999999</v>
      </c>
      <c r="G193">
        <f t="shared" si="21"/>
        <v>0.96</v>
      </c>
      <c r="H193" s="111"/>
      <c r="N193" s="111" t="s">
        <v>300</v>
      </c>
      <c r="O193" s="111">
        <v>8.7999999999999995E-2</v>
      </c>
      <c r="P193" s="111" t="s">
        <v>71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577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135</v>
      </c>
      <c r="O194" s="111">
        <v>2.02</v>
      </c>
      <c r="P194" s="111">
        <v>0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578</v>
      </c>
      <c r="V194" s="111" t="s">
        <v>412</v>
      </c>
    </row>
    <row r="195" spans="1:22" x14ac:dyDescent="0.2">
      <c r="A195" s="111" t="s">
        <v>148</v>
      </c>
      <c r="B195">
        <f t="shared" si="16"/>
        <v>0.81200000000000006</v>
      </c>
      <c r="C195">
        <f t="shared" si="17"/>
        <v>0.80200000000000005</v>
      </c>
      <c r="D195">
        <f t="shared" si="18"/>
        <v>11</v>
      </c>
      <c r="E195">
        <f t="shared" si="19"/>
        <v>19</v>
      </c>
      <c r="F195">
        <f t="shared" si="20"/>
        <v>0.83799999999999997</v>
      </c>
      <c r="G195">
        <f t="shared" si="21"/>
        <v>0.78100000000000003</v>
      </c>
      <c r="H195" s="111"/>
      <c r="N195" s="111" t="s">
        <v>136</v>
      </c>
      <c r="O195" s="111">
        <v>1.4650000000000001</v>
      </c>
      <c r="P195" s="111">
        <v>1.5249999999999999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61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301</v>
      </c>
      <c r="O196" s="111">
        <v>0</v>
      </c>
      <c r="P196" s="111" t="s">
        <v>71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579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6.94</v>
      </c>
      <c r="C197">
        <f t="shared" ref="C197:C260" si="23">VLOOKUP($A197,$N$5:$U$375,3,FALSE)</f>
        <v>7.28</v>
      </c>
      <c r="D197" t="str">
        <f t="shared" ref="D197:D260" si="24">VLOOKUP($A197,$N$5:$U$375,4,FALSE)</f>
        <v>N/A</v>
      </c>
      <c r="E197">
        <f t="shared" ref="E197:E260" si="25">VLOOKUP($A197,$N$5:$U$375,5,FALSE)</f>
        <v>11</v>
      </c>
      <c r="F197" t="str">
        <f t="shared" ref="F197:F260" si="26">VLOOKUP($A197,$N$5:$U$375,6,FALSE)</f>
        <v>N/A</v>
      </c>
      <c r="G197">
        <f t="shared" ref="G197:G260" si="27">VLOOKUP($A197,$N$5:$U$375,7,FALSE)</f>
        <v>7.02</v>
      </c>
      <c r="H197" s="111"/>
      <c r="N197" s="111" t="s">
        <v>302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580</v>
      </c>
      <c r="V197" s="111" t="s">
        <v>412</v>
      </c>
    </row>
    <row r="198" spans="1:22" x14ac:dyDescent="0.2">
      <c r="A198" s="111" t="s">
        <v>308</v>
      </c>
      <c r="B198">
        <f t="shared" si="22"/>
        <v>37.200000000000003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303</v>
      </c>
      <c r="O198" s="111">
        <v>2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581</v>
      </c>
      <c r="V198" s="111" t="s">
        <v>412</v>
      </c>
    </row>
    <row r="199" spans="1:22" x14ac:dyDescent="0.2">
      <c r="A199" s="111" t="s">
        <v>309</v>
      </c>
      <c r="B199">
        <f t="shared" si="22"/>
        <v>1.02</v>
      </c>
      <c r="C199">
        <f t="shared" si="23"/>
        <v>1.1000000000000001</v>
      </c>
      <c r="D199" t="str">
        <f t="shared" si="24"/>
        <v>N/A</v>
      </c>
      <c r="E199">
        <f t="shared" si="25"/>
        <v>11</v>
      </c>
      <c r="F199" t="str">
        <f t="shared" si="26"/>
        <v>N/A</v>
      </c>
      <c r="G199">
        <f t="shared" si="27"/>
        <v>0.97</v>
      </c>
      <c r="H199" s="111"/>
      <c r="N199" s="111" t="s">
        <v>304</v>
      </c>
      <c r="O199" s="111">
        <v>6.0000000000000001E-3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582</v>
      </c>
      <c r="V199" s="111" t="s">
        <v>412</v>
      </c>
    </row>
    <row r="200" spans="1:22" x14ac:dyDescent="0.2">
      <c r="A200" s="111" t="s">
        <v>150</v>
      </c>
      <c r="B200">
        <f t="shared" si="22"/>
        <v>0.27600000000000002</v>
      </c>
      <c r="C200">
        <f t="shared" si="23"/>
        <v>0.25</v>
      </c>
      <c r="D200">
        <f t="shared" si="24"/>
        <v>55</v>
      </c>
      <c r="E200" t="str">
        <f t="shared" si="25"/>
        <v>N/A</v>
      </c>
      <c r="F200">
        <f t="shared" si="26"/>
        <v>0.254</v>
      </c>
      <c r="G200" t="str">
        <f t="shared" si="27"/>
        <v>N/A</v>
      </c>
      <c r="H200" s="111"/>
      <c r="N200" s="111" t="s">
        <v>137</v>
      </c>
      <c r="O200" s="111">
        <v>0.44600000000000001</v>
      </c>
      <c r="P200" s="111">
        <v>0.42699999999999999</v>
      </c>
      <c r="Q200" s="111">
        <v>5</v>
      </c>
      <c r="R200" s="111">
        <v>14</v>
      </c>
      <c r="S200" s="111">
        <v>0.45700000000000002</v>
      </c>
      <c r="T200" s="111">
        <v>0.43</v>
      </c>
      <c r="U200" s="111" t="s">
        <v>583</v>
      </c>
      <c r="V200" s="111" t="s">
        <v>412</v>
      </c>
    </row>
    <row r="201" spans="1:22" x14ac:dyDescent="0.2">
      <c r="A201" s="111" t="s">
        <v>310</v>
      </c>
      <c r="B201">
        <f t="shared" si="22"/>
        <v>0.25800000000000001</v>
      </c>
      <c r="C201">
        <f t="shared" si="23"/>
        <v>0.25</v>
      </c>
      <c r="D201">
        <f t="shared" si="24"/>
        <v>7</v>
      </c>
      <c r="E201" t="str">
        <f t="shared" si="25"/>
        <v>N/A</v>
      </c>
      <c r="F201">
        <f t="shared" si="26"/>
        <v>0.27</v>
      </c>
      <c r="G201" t="str">
        <f t="shared" si="27"/>
        <v>N/A</v>
      </c>
      <c r="H201" s="111"/>
      <c r="N201" s="111" t="s">
        <v>138</v>
      </c>
      <c r="O201" s="111">
        <v>4.28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584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139</v>
      </c>
      <c r="O202" s="111">
        <v>1.306</v>
      </c>
      <c r="P202" s="111">
        <v>1.468</v>
      </c>
      <c r="Q202" s="111">
        <v>41</v>
      </c>
      <c r="R202" s="111">
        <v>4</v>
      </c>
      <c r="S202" s="111">
        <v>1.1040000000000001</v>
      </c>
      <c r="T202" s="111">
        <v>1.31</v>
      </c>
      <c r="U202" s="111" t="s">
        <v>585</v>
      </c>
      <c r="V202" s="111" t="s">
        <v>412</v>
      </c>
    </row>
    <row r="203" spans="1:22" x14ac:dyDescent="0.2">
      <c r="A203" s="111" t="s">
        <v>312</v>
      </c>
      <c r="B203">
        <f t="shared" si="22"/>
        <v>1.77</v>
      </c>
      <c r="C203">
        <f t="shared" si="23"/>
        <v>1.72</v>
      </c>
      <c r="D203">
        <f t="shared" si="24"/>
        <v>26</v>
      </c>
      <c r="E203">
        <f t="shared" si="25"/>
        <v>30</v>
      </c>
      <c r="F203">
        <f t="shared" si="26"/>
        <v>1.63</v>
      </c>
      <c r="G203">
        <f t="shared" si="27"/>
        <v>1.52</v>
      </c>
      <c r="H203" s="111"/>
      <c r="N203" s="111" t="s">
        <v>140</v>
      </c>
      <c r="O203" s="111">
        <v>6.39</v>
      </c>
      <c r="P203" s="111">
        <v>6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65</v>
      </c>
      <c r="V203" s="111" t="s">
        <v>412</v>
      </c>
    </row>
    <row r="204" spans="1:22" x14ac:dyDescent="0.2">
      <c r="A204" s="111" t="s">
        <v>313</v>
      </c>
      <c r="B204">
        <f t="shared" si="22"/>
        <v>3.21</v>
      </c>
      <c r="C204">
        <f t="shared" si="23"/>
        <v>3.1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305</v>
      </c>
      <c r="O204" s="111">
        <v>0</v>
      </c>
      <c r="P204" s="111" t="s">
        <v>71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586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141</v>
      </c>
      <c r="O205" s="111">
        <v>0.28000000000000003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587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142</v>
      </c>
      <c r="O206" s="111">
        <v>0.59099999999999997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588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306</v>
      </c>
      <c r="O207" s="111">
        <v>0.78300000000000003</v>
      </c>
      <c r="P207" s="111">
        <v>0.78300000000000003</v>
      </c>
      <c r="Q207" s="111">
        <v>12</v>
      </c>
      <c r="R207" s="111">
        <v>8</v>
      </c>
      <c r="S207" s="111">
        <v>1</v>
      </c>
      <c r="T207" s="111">
        <v>0.78300000000000003</v>
      </c>
      <c r="U207" s="111" t="s">
        <v>589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143</v>
      </c>
      <c r="O208" s="111">
        <v>16.2</v>
      </c>
      <c r="P208" s="111">
        <v>15.45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590</v>
      </c>
      <c r="V208" s="111" t="s">
        <v>412</v>
      </c>
    </row>
    <row r="209" spans="1:22" x14ac:dyDescent="0.2">
      <c r="A209" s="111" t="s">
        <v>318</v>
      </c>
      <c r="B209">
        <f t="shared" si="22"/>
        <v>0.60599999999999998</v>
      </c>
      <c r="C209">
        <f t="shared" si="23"/>
        <v>0.64</v>
      </c>
      <c r="D209">
        <f t="shared" si="24"/>
        <v>11</v>
      </c>
      <c r="E209">
        <f t="shared" si="25"/>
        <v>1</v>
      </c>
      <c r="F209">
        <f t="shared" si="26"/>
        <v>0.64800000000000002</v>
      </c>
      <c r="G209">
        <f t="shared" si="27"/>
        <v>0.60599999999999998</v>
      </c>
      <c r="H209" s="111"/>
      <c r="N209" s="111" t="s">
        <v>144</v>
      </c>
      <c r="O209" s="111">
        <v>1.7</v>
      </c>
      <c r="P209" s="111">
        <v>1.72</v>
      </c>
      <c r="Q209" s="111" t="s">
        <v>71</v>
      </c>
      <c r="R209" s="111">
        <v>11</v>
      </c>
      <c r="S209" s="111" t="s">
        <v>71</v>
      </c>
      <c r="T209" s="111">
        <v>1.78</v>
      </c>
      <c r="U209" s="111" t="s">
        <v>591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145</v>
      </c>
      <c r="O210" s="111">
        <v>0.13500000000000001</v>
      </c>
      <c r="P210" s="111">
        <v>0</v>
      </c>
      <c r="Q210" s="111">
        <v>26</v>
      </c>
      <c r="R210" s="111">
        <v>44</v>
      </c>
      <c r="S210" s="111">
        <v>0.13500000000000001</v>
      </c>
      <c r="T210" s="111">
        <v>0</v>
      </c>
      <c r="U210" s="111" t="s">
        <v>592</v>
      </c>
      <c r="V210" s="111" t="s">
        <v>412</v>
      </c>
    </row>
    <row r="211" spans="1:22" x14ac:dyDescent="0.2">
      <c r="A211" s="111" t="s">
        <v>151</v>
      </c>
      <c r="B211">
        <f t="shared" si="22"/>
        <v>3.83</v>
      </c>
      <c r="C211">
        <f t="shared" si="23"/>
        <v>3.89</v>
      </c>
      <c r="D211">
        <f t="shared" si="24"/>
        <v>35</v>
      </c>
      <c r="E211">
        <f t="shared" si="25"/>
        <v>22</v>
      </c>
      <c r="F211">
        <f t="shared" si="26"/>
        <v>3.69</v>
      </c>
      <c r="G211">
        <f t="shared" si="27"/>
        <v>3.8</v>
      </c>
      <c r="H211" s="111"/>
      <c r="N211" s="111" t="s">
        <v>146</v>
      </c>
      <c r="O211" s="111">
        <v>0.998</v>
      </c>
      <c r="P211" s="111">
        <v>0.998</v>
      </c>
      <c r="Q211" s="111">
        <v>29</v>
      </c>
      <c r="R211" s="111">
        <v>3</v>
      </c>
      <c r="S211" s="111">
        <v>0.99399999999999999</v>
      </c>
      <c r="T211" s="111">
        <v>0.96</v>
      </c>
      <c r="U211" s="111" t="s">
        <v>593</v>
      </c>
      <c r="V211" s="111" t="s">
        <v>412</v>
      </c>
    </row>
    <row r="212" spans="1:22" x14ac:dyDescent="0.2">
      <c r="A212" s="111" t="s">
        <v>152</v>
      </c>
      <c r="B212">
        <f t="shared" si="22"/>
        <v>2.3199999999999998</v>
      </c>
      <c r="C212">
        <f t="shared" si="23"/>
        <v>2.34</v>
      </c>
      <c r="D212" t="str">
        <f t="shared" si="24"/>
        <v>N/A</v>
      </c>
      <c r="E212">
        <f t="shared" si="25"/>
        <v>15</v>
      </c>
      <c r="F212" t="str">
        <f t="shared" si="26"/>
        <v>N/A</v>
      </c>
      <c r="G212">
        <f t="shared" si="27"/>
        <v>2.25</v>
      </c>
      <c r="H212" s="111"/>
      <c r="N212" s="111" t="s">
        <v>147</v>
      </c>
      <c r="O212" s="111">
        <v>4.5</v>
      </c>
      <c r="P212" s="111">
        <v>0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594</v>
      </c>
      <c r="V212" s="111" t="s">
        <v>412</v>
      </c>
    </row>
    <row r="213" spans="1:22" x14ac:dyDescent="0.2">
      <c r="A213" s="111" t="s">
        <v>153</v>
      </c>
      <c r="B213">
        <f t="shared" si="22"/>
        <v>38.799999999999997</v>
      </c>
      <c r="C213">
        <f t="shared" si="23"/>
        <v>39.4</v>
      </c>
      <c r="D213" t="str">
        <f t="shared" si="24"/>
        <v>N/A</v>
      </c>
      <c r="E213">
        <f t="shared" si="25"/>
        <v>58</v>
      </c>
      <c r="F213" t="str">
        <f t="shared" si="26"/>
        <v>N/A</v>
      </c>
      <c r="G213">
        <f t="shared" si="27"/>
        <v>41</v>
      </c>
      <c r="H213" s="111"/>
      <c r="N213" s="111" t="s">
        <v>148</v>
      </c>
      <c r="O213" s="111">
        <v>0.81200000000000006</v>
      </c>
      <c r="P213" s="111">
        <v>0.80200000000000005</v>
      </c>
      <c r="Q213" s="111">
        <v>11</v>
      </c>
      <c r="R213" s="111">
        <v>19</v>
      </c>
      <c r="S213" s="111">
        <v>0.83799999999999997</v>
      </c>
      <c r="T213" s="111">
        <v>0.78100000000000003</v>
      </c>
      <c r="U213" s="111" t="s">
        <v>595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307</v>
      </c>
      <c r="O214" s="111">
        <v>0.04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596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149</v>
      </c>
      <c r="O215" s="111">
        <v>6.94</v>
      </c>
      <c r="P215" s="111">
        <v>7.28</v>
      </c>
      <c r="Q215" s="111" t="s">
        <v>71</v>
      </c>
      <c r="R215" s="111">
        <v>11</v>
      </c>
      <c r="S215" s="111" t="s">
        <v>71</v>
      </c>
      <c r="T215" s="111">
        <v>7.02</v>
      </c>
      <c r="U215" s="111" t="s">
        <v>597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308</v>
      </c>
      <c r="O216" s="111">
        <v>37.200000000000003</v>
      </c>
      <c r="P216" s="111" t="s">
        <v>71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598</v>
      </c>
      <c r="V216" s="111" t="s">
        <v>412</v>
      </c>
    </row>
    <row r="217" spans="1:22" x14ac:dyDescent="0.2">
      <c r="A217" s="111" t="s">
        <v>156</v>
      </c>
      <c r="B217">
        <f t="shared" si="22"/>
        <v>2.84</v>
      </c>
      <c r="C217">
        <f t="shared" si="23"/>
        <v>2.9449999999999998</v>
      </c>
      <c r="D217">
        <f t="shared" si="24"/>
        <v>25</v>
      </c>
      <c r="E217">
        <f t="shared" si="25"/>
        <v>12</v>
      </c>
      <c r="F217">
        <f t="shared" si="26"/>
        <v>2.9449999999999998</v>
      </c>
      <c r="G217">
        <f t="shared" si="27"/>
        <v>2.8050000000000002</v>
      </c>
      <c r="H217" s="111"/>
      <c r="N217" s="111" t="s">
        <v>309</v>
      </c>
      <c r="O217" s="111">
        <v>1.02</v>
      </c>
      <c r="P217" s="111">
        <v>1.1000000000000001</v>
      </c>
      <c r="Q217" s="111" t="s">
        <v>71</v>
      </c>
      <c r="R217" s="111">
        <v>11</v>
      </c>
      <c r="S217" s="111" t="s">
        <v>71</v>
      </c>
      <c r="T217" s="111">
        <v>0.97</v>
      </c>
      <c r="U217" s="111" t="s">
        <v>599</v>
      </c>
      <c r="V217" s="111" t="s">
        <v>412</v>
      </c>
    </row>
    <row r="218" spans="1:22" x14ac:dyDescent="0.2">
      <c r="A218" s="111" t="s">
        <v>321</v>
      </c>
      <c r="B218">
        <f t="shared" si="22"/>
        <v>0.51500000000000001</v>
      </c>
      <c r="C218">
        <f t="shared" si="23"/>
        <v>0.46200000000000002</v>
      </c>
      <c r="D218">
        <f t="shared" si="24"/>
        <v>25</v>
      </c>
      <c r="E218" t="str">
        <f t="shared" si="25"/>
        <v>N/A</v>
      </c>
      <c r="F218">
        <f t="shared" si="26"/>
        <v>0.51</v>
      </c>
      <c r="G218" t="str">
        <f t="shared" si="27"/>
        <v>N/A</v>
      </c>
      <c r="H218" s="111"/>
      <c r="N218" s="111" t="s">
        <v>150</v>
      </c>
      <c r="O218" s="111">
        <v>0.27600000000000002</v>
      </c>
      <c r="P218" s="111">
        <v>0.25</v>
      </c>
      <c r="Q218" s="111">
        <v>55</v>
      </c>
      <c r="R218" s="111" t="s">
        <v>71</v>
      </c>
      <c r="S218" s="111">
        <v>0.254</v>
      </c>
      <c r="T218" s="111" t="s">
        <v>71</v>
      </c>
      <c r="U218" s="111" t="s">
        <v>600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310</v>
      </c>
      <c r="O219" s="111">
        <v>0.25800000000000001</v>
      </c>
      <c r="P219" s="111">
        <v>0.25</v>
      </c>
      <c r="Q219" s="111">
        <v>7</v>
      </c>
      <c r="R219" s="111" t="s">
        <v>71</v>
      </c>
      <c r="S219" s="111">
        <v>0.27</v>
      </c>
      <c r="T219" s="111" t="s">
        <v>71</v>
      </c>
      <c r="U219" s="111" t="s">
        <v>601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311</v>
      </c>
      <c r="O220" s="111">
        <v>0.125</v>
      </c>
      <c r="P220" s="111" t="s">
        <v>71</v>
      </c>
      <c r="Q220" s="111" t="s">
        <v>71</v>
      </c>
      <c r="R220" s="111" t="s">
        <v>71</v>
      </c>
      <c r="S220" s="111" t="s">
        <v>71</v>
      </c>
      <c r="T220" s="111" t="s">
        <v>71</v>
      </c>
      <c r="U220" s="111" t="s">
        <v>602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312</v>
      </c>
      <c r="O221" s="111">
        <v>1.77</v>
      </c>
      <c r="P221" s="111">
        <v>1.72</v>
      </c>
      <c r="Q221" s="111">
        <v>26</v>
      </c>
      <c r="R221" s="111">
        <v>30</v>
      </c>
      <c r="S221" s="111">
        <v>1.63</v>
      </c>
      <c r="T221" s="111">
        <v>1.52</v>
      </c>
      <c r="U221" s="111" t="s">
        <v>603</v>
      </c>
      <c r="V221" s="111" t="s">
        <v>412</v>
      </c>
    </row>
    <row r="222" spans="1:22" x14ac:dyDescent="0.2">
      <c r="A222" s="111" t="s">
        <v>158</v>
      </c>
      <c r="B222">
        <f t="shared" si="22"/>
        <v>20.92</v>
      </c>
      <c r="C222">
        <f t="shared" si="23"/>
        <v>21.86</v>
      </c>
      <c r="D222" t="str">
        <f t="shared" si="24"/>
        <v>N/A</v>
      </c>
      <c r="E222">
        <f t="shared" si="25"/>
        <v>4</v>
      </c>
      <c r="F222" t="str">
        <f t="shared" si="26"/>
        <v>N/A</v>
      </c>
      <c r="G222">
        <f t="shared" si="27"/>
        <v>20.54</v>
      </c>
      <c r="H222" s="111"/>
      <c r="N222" s="111" t="s">
        <v>313</v>
      </c>
      <c r="O222" s="111">
        <v>3.21</v>
      </c>
      <c r="P222" s="111">
        <v>3.1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604</v>
      </c>
      <c r="V222" s="111" t="s">
        <v>412</v>
      </c>
    </row>
    <row r="223" spans="1:22" x14ac:dyDescent="0.2">
      <c r="A223" s="111" t="s">
        <v>159</v>
      </c>
      <c r="B223">
        <f t="shared" si="22"/>
        <v>3.64</v>
      </c>
      <c r="C223">
        <f t="shared" si="23"/>
        <v>3.3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314</v>
      </c>
      <c r="O223" s="111">
        <v>2.7</v>
      </c>
      <c r="P223" s="111">
        <v>2.48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605</v>
      </c>
      <c r="V223" s="111" t="s">
        <v>412</v>
      </c>
    </row>
    <row r="224" spans="1:22" x14ac:dyDescent="0.2">
      <c r="A224" s="111" t="s">
        <v>160</v>
      </c>
      <c r="B224">
        <f t="shared" si="22"/>
        <v>2.6949999999999998</v>
      </c>
      <c r="C224">
        <f t="shared" si="23"/>
        <v>2.88</v>
      </c>
      <c r="D224" t="str">
        <f t="shared" si="24"/>
        <v>N/A</v>
      </c>
      <c r="E224">
        <f t="shared" si="25"/>
        <v>4</v>
      </c>
      <c r="F224" t="str">
        <f t="shared" si="26"/>
        <v>N/A</v>
      </c>
      <c r="G224">
        <f t="shared" si="27"/>
        <v>2.6749999999999998</v>
      </c>
      <c r="H224" s="111"/>
      <c r="N224" s="111" t="s">
        <v>315</v>
      </c>
      <c r="O224" s="111">
        <v>0</v>
      </c>
      <c r="P224" s="111" t="s">
        <v>71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606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316</v>
      </c>
      <c r="O225" s="111">
        <v>0.29799999999999999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607</v>
      </c>
      <c r="V225" s="111" t="s">
        <v>412</v>
      </c>
    </row>
    <row r="226" spans="1:22" x14ac:dyDescent="0.2">
      <c r="A226" s="111" t="s">
        <v>162</v>
      </c>
      <c r="B226">
        <f t="shared" si="22"/>
        <v>0.64500000000000002</v>
      </c>
      <c r="C226">
        <f t="shared" si="23"/>
        <v>0.63</v>
      </c>
      <c r="D226">
        <f t="shared" si="24"/>
        <v>26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1"/>
      <c r="N226" s="111" t="s">
        <v>317</v>
      </c>
      <c r="O226" s="111">
        <v>1.38</v>
      </c>
      <c r="P226" s="111">
        <v>1.34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608</v>
      </c>
      <c r="V226" s="111" t="s">
        <v>412</v>
      </c>
    </row>
    <row r="227" spans="1:22" x14ac:dyDescent="0.2">
      <c r="A227" s="111" t="s">
        <v>163</v>
      </c>
      <c r="B227">
        <f t="shared" si="22"/>
        <v>26.6</v>
      </c>
      <c r="C227">
        <f t="shared" si="23"/>
        <v>26.6</v>
      </c>
      <c r="D227" t="str">
        <f t="shared" si="24"/>
        <v>N/A</v>
      </c>
      <c r="E227">
        <f t="shared" si="25"/>
        <v>15</v>
      </c>
      <c r="F227" t="str">
        <f t="shared" si="26"/>
        <v>N/A</v>
      </c>
      <c r="G227">
        <f t="shared" si="27"/>
        <v>24.88</v>
      </c>
      <c r="H227" s="111"/>
      <c r="N227" s="111" t="s">
        <v>318</v>
      </c>
      <c r="O227" s="111">
        <v>0.60599999999999998</v>
      </c>
      <c r="P227" s="111">
        <v>0.64</v>
      </c>
      <c r="Q227" s="111">
        <v>11</v>
      </c>
      <c r="R227" s="111">
        <v>1</v>
      </c>
      <c r="S227" s="111">
        <v>0.64800000000000002</v>
      </c>
      <c r="T227" s="111">
        <v>0.60599999999999998</v>
      </c>
      <c r="U227" s="111" t="s">
        <v>609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319</v>
      </c>
      <c r="O228" s="111">
        <v>0</v>
      </c>
      <c r="P228" s="111" t="s">
        <v>71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610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151</v>
      </c>
      <c r="O229" s="111">
        <v>3.83</v>
      </c>
      <c r="P229" s="111">
        <v>3.89</v>
      </c>
      <c r="Q229" s="111">
        <v>35</v>
      </c>
      <c r="R229" s="111">
        <v>22</v>
      </c>
      <c r="S229" s="111">
        <v>3.69</v>
      </c>
      <c r="T229" s="111">
        <v>3.8</v>
      </c>
      <c r="U229" s="111" t="s">
        <v>62</v>
      </c>
      <c r="V229" s="111" t="s">
        <v>412</v>
      </c>
    </row>
    <row r="230" spans="1:22" x14ac:dyDescent="0.2">
      <c r="A230" s="111" t="s">
        <v>387</v>
      </c>
      <c r="B230">
        <f t="shared" si="22"/>
        <v>2.2999999999999998</v>
      </c>
      <c r="C230">
        <f t="shared" si="23"/>
        <v>2.25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152</v>
      </c>
      <c r="O230" s="111">
        <v>2.3199999999999998</v>
      </c>
      <c r="P230" s="111">
        <v>2.34</v>
      </c>
      <c r="Q230" s="111" t="s">
        <v>71</v>
      </c>
      <c r="R230" s="111">
        <v>15</v>
      </c>
      <c r="S230" s="111" t="s">
        <v>71</v>
      </c>
      <c r="T230" s="111">
        <v>2.25</v>
      </c>
      <c r="U230" s="111" t="s">
        <v>611</v>
      </c>
      <c r="V230" s="111" t="s">
        <v>412</v>
      </c>
    </row>
    <row r="231" spans="1:22" x14ac:dyDescent="0.2">
      <c r="A231" s="111" t="s">
        <v>326</v>
      </c>
      <c r="B231">
        <f t="shared" si="22"/>
        <v>0.72</v>
      </c>
      <c r="C231">
        <f t="shared" si="23"/>
        <v>0.63500000000000001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153</v>
      </c>
      <c r="O231" s="111">
        <v>38.799999999999997</v>
      </c>
      <c r="P231" s="111">
        <v>39.4</v>
      </c>
      <c r="Q231" s="111" t="s">
        <v>71</v>
      </c>
      <c r="R231" s="111">
        <v>58</v>
      </c>
      <c r="S231" s="111" t="s">
        <v>71</v>
      </c>
      <c r="T231" s="111">
        <v>41</v>
      </c>
      <c r="U231" s="111" t="s">
        <v>612</v>
      </c>
      <c r="V231" s="111" t="s">
        <v>412</v>
      </c>
    </row>
    <row r="232" spans="1:22" x14ac:dyDescent="0.2">
      <c r="A232" s="111" t="s">
        <v>164</v>
      </c>
      <c r="B232">
        <f t="shared" si="22"/>
        <v>33.78</v>
      </c>
      <c r="C232">
        <f t="shared" si="23"/>
        <v>35.08</v>
      </c>
      <c r="D232">
        <f t="shared" si="24"/>
        <v>44</v>
      </c>
      <c r="E232">
        <f t="shared" si="25"/>
        <v>18</v>
      </c>
      <c r="F232">
        <f t="shared" si="26"/>
        <v>32.22</v>
      </c>
      <c r="G232">
        <f t="shared" si="27"/>
        <v>32.82</v>
      </c>
      <c r="H232" s="111"/>
      <c r="N232" s="111" t="s">
        <v>154</v>
      </c>
      <c r="O232" s="111">
        <v>7.58</v>
      </c>
      <c r="P232" s="111">
        <v>0</v>
      </c>
      <c r="Q232" s="111">
        <v>26</v>
      </c>
      <c r="R232" s="111" t="s">
        <v>71</v>
      </c>
      <c r="S232" s="111">
        <v>7.66</v>
      </c>
      <c r="T232" s="111" t="s">
        <v>71</v>
      </c>
      <c r="U232" s="111" t="s">
        <v>613</v>
      </c>
      <c r="V232" s="111" t="s">
        <v>412</v>
      </c>
    </row>
    <row r="233" spans="1:22" x14ac:dyDescent="0.2">
      <c r="A233" s="111" t="s">
        <v>327</v>
      </c>
      <c r="B233">
        <f t="shared" si="22"/>
        <v>3.22</v>
      </c>
      <c r="C233">
        <f t="shared" si="23"/>
        <v>3.08</v>
      </c>
      <c r="D233">
        <f t="shared" si="24"/>
        <v>26</v>
      </c>
      <c r="E233">
        <f t="shared" si="25"/>
        <v>36</v>
      </c>
      <c r="F233">
        <f t="shared" si="26"/>
        <v>3.06</v>
      </c>
      <c r="G233">
        <f t="shared" si="27"/>
        <v>3</v>
      </c>
      <c r="H233" s="111"/>
      <c r="N233" s="111" t="s">
        <v>155</v>
      </c>
      <c r="O233" s="111">
        <v>0.1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614</v>
      </c>
      <c r="V233" s="111" t="s">
        <v>412</v>
      </c>
    </row>
    <row r="234" spans="1:22" x14ac:dyDescent="0.2">
      <c r="A234" s="111" t="s">
        <v>328</v>
      </c>
      <c r="B234">
        <f t="shared" si="22"/>
        <v>0.76200000000000001</v>
      </c>
      <c r="C234">
        <f t="shared" si="23"/>
        <v>0.79200000000000004</v>
      </c>
      <c r="D234" t="str">
        <f t="shared" si="24"/>
        <v>N/A</v>
      </c>
      <c r="E234">
        <f t="shared" si="25"/>
        <v>8</v>
      </c>
      <c r="F234" t="str">
        <f t="shared" si="26"/>
        <v>N/A</v>
      </c>
      <c r="G234">
        <f t="shared" si="27"/>
        <v>0.74399999999999999</v>
      </c>
      <c r="H234" s="111"/>
      <c r="N234" s="111" t="s">
        <v>320</v>
      </c>
      <c r="O234" s="111">
        <v>9.6000000000000002E-2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615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156</v>
      </c>
      <c r="O235" s="111">
        <v>2.84</v>
      </c>
      <c r="P235" s="111">
        <v>2.9449999999999998</v>
      </c>
      <c r="Q235" s="111">
        <v>25</v>
      </c>
      <c r="R235" s="111">
        <v>12</v>
      </c>
      <c r="S235" s="111">
        <v>2.9449999999999998</v>
      </c>
      <c r="T235" s="111">
        <v>2.8050000000000002</v>
      </c>
      <c r="U235" s="111" t="s">
        <v>616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782</v>
      </c>
      <c r="O236" s="111">
        <v>0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719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321</v>
      </c>
      <c r="O237" s="111">
        <v>0.51500000000000001</v>
      </c>
      <c r="P237" s="111">
        <v>0.46200000000000002</v>
      </c>
      <c r="Q237" s="111">
        <v>25</v>
      </c>
      <c r="R237" s="111" t="s">
        <v>71</v>
      </c>
      <c r="S237" s="111">
        <v>0.51</v>
      </c>
      <c r="T237" s="111" t="s">
        <v>71</v>
      </c>
      <c r="U237" s="111" t="s">
        <v>617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322</v>
      </c>
      <c r="O238" s="111">
        <v>2.4</v>
      </c>
      <c r="P238" s="111">
        <v>2.4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618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323</v>
      </c>
      <c r="O239" s="111">
        <v>0.64</v>
      </c>
      <c r="P239" s="111" t="s">
        <v>71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619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157</v>
      </c>
      <c r="O240" s="111">
        <v>0.56999999999999995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620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158</v>
      </c>
      <c r="O241" s="111">
        <v>20.92</v>
      </c>
      <c r="P241" s="111">
        <v>21.86</v>
      </c>
      <c r="Q241" s="111" t="s">
        <v>71</v>
      </c>
      <c r="R241" s="111">
        <v>4</v>
      </c>
      <c r="S241" s="111" t="s">
        <v>71</v>
      </c>
      <c r="T241" s="111">
        <v>20.54</v>
      </c>
      <c r="U241" s="111" t="s">
        <v>621</v>
      </c>
      <c r="V241" s="111" t="s">
        <v>412</v>
      </c>
    </row>
    <row r="242" spans="1:22" x14ac:dyDescent="0.2">
      <c r="A242" s="111" t="s">
        <v>335</v>
      </c>
      <c r="B242">
        <f t="shared" si="22"/>
        <v>0.60499999999999998</v>
      </c>
      <c r="C242">
        <f t="shared" si="23"/>
        <v>0.59</v>
      </c>
      <c r="D242" t="str">
        <f t="shared" si="24"/>
        <v>N/A</v>
      </c>
      <c r="E242" t="str">
        <f t="shared" si="25"/>
        <v>N/A</v>
      </c>
      <c r="F242" t="str">
        <f t="shared" si="26"/>
        <v>N/A</v>
      </c>
      <c r="G242" t="str">
        <f t="shared" si="27"/>
        <v>N/A</v>
      </c>
      <c r="H242" s="111"/>
      <c r="N242" s="111" t="s">
        <v>159</v>
      </c>
      <c r="O242" s="111">
        <v>3.64</v>
      </c>
      <c r="P242" s="111">
        <v>3.3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622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160</v>
      </c>
      <c r="O243" s="111">
        <v>2.6949999999999998</v>
      </c>
      <c r="P243" s="111">
        <v>2.88</v>
      </c>
      <c r="Q243" s="111" t="s">
        <v>71</v>
      </c>
      <c r="R243" s="111">
        <v>4</v>
      </c>
      <c r="S243" s="111" t="s">
        <v>71</v>
      </c>
      <c r="T243" s="111">
        <v>2.6749999999999998</v>
      </c>
      <c r="U243" s="111" t="s">
        <v>623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161</v>
      </c>
      <c r="O244" s="111">
        <v>0</v>
      </c>
      <c r="P244" s="111">
        <v>0.97199999999999998</v>
      </c>
      <c r="Q244" s="111">
        <v>52</v>
      </c>
      <c r="R244" s="111">
        <v>37</v>
      </c>
      <c r="S244" s="111">
        <v>0.80400000000000005</v>
      </c>
      <c r="T244" s="111">
        <v>0</v>
      </c>
      <c r="U244" s="111" t="s">
        <v>624</v>
      </c>
      <c r="V244" s="111" t="s">
        <v>412</v>
      </c>
    </row>
    <row r="245" spans="1:22" x14ac:dyDescent="0.2">
      <c r="A245" s="111" t="s">
        <v>166</v>
      </c>
      <c r="B245">
        <f t="shared" si="22"/>
        <v>31.4</v>
      </c>
      <c r="C245">
        <f t="shared" si="23"/>
        <v>29.25</v>
      </c>
      <c r="D245">
        <f t="shared" si="24"/>
        <v>12</v>
      </c>
      <c r="E245">
        <f t="shared" si="25"/>
        <v>16</v>
      </c>
      <c r="F245">
        <f t="shared" si="26"/>
        <v>30.85</v>
      </c>
      <c r="G245">
        <f t="shared" si="27"/>
        <v>29.05</v>
      </c>
      <c r="H245" s="111"/>
      <c r="N245" s="111" t="s">
        <v>162</v>
      </c>
      <c r="O245" s="111">
        <v>0.64500000000000002</v>
      </c>
      <c r="P245" s="111">
        <v>0.63</v>
      </c>
      <c r="Q245" s="111">
        <v>26</v>
      </c>
      <c r="R245" s="111" t="s">
        <v>71</v>
      </c>
      <c r="S245" s="111">
        <v>0.66500000000000004</v>
      </c>
      <c r="T245" s="111" t="s">
        <v>71</v>
      </c>
      <c r="U245" s="111" t="s">
        <v>625</v>
      </c>
      <c r="V245" s="111" t="s">
        <v>412</v>
      </c>
    </row>
    <row r="246" spans="1:22" x14ac:dyDescent="0.2">
      <c r="A246" s="111" t="s">
        <v>167</v>
      </c>
      <c r="B246">
        <f t="shared" si="22"/>
        <v>29</v>
      </c>
      <c r="C246">
        <f t="shared" si="23"/>
        <v>27.1</v>
      </c>
      <c r="D246" t="str">
        <f t="shared" si="24"/>
        <v>N/A</v>
      </c>
      <c r="E246" t="str">
        <f t="shared" si="25"/>
        <v>N/A</v>
      </c>
      <c r="F246" t="str">
        <f t="shared" si="26"/>
        <v>N/A</v>
      </c>
      <c r="G246" t="str">
        <f t="shared" si="27"/>
        <v>N/A</v>
      </c>
      <c r="H246" s="111"/>
      <c r="N246" s="111" t="s">
        <v>163</v>
      </c>
      <c r="O246" s="111">
        <v>26.6</v>
      </c>
      <c r="P246" s="111">
        <v>26.6</v>
      </c>
      <c r="Q246" s="111" t="s">
        <v>71</v>
      </c>
      <c r="R246" s="111">
        <v>15</v>
      </c>
      <c r="S246" s="111" t="s">
        <v>71</v>
      </c>
      <c r="T246" s="111">
        <v>24.88</v>
      </c>
      <c r="U246" s="111" t="s">
        <v>626</v>
      </c>
      <c r="V246" s="111" t="s">
        <v>412</v>
      </c>
    </row>
    <row r="247" spans="1:22" x14ac:dyDescent="0.2">
      <c r="A247" s="111" t="s">
        <v>168</v>
      </c>
      <c r="B247">
        <f t="shared" si="22"/>
        <v>2.52</v>
      </c>
      <c r="C247">
        <f t="shared" si="23"/>
        <v>2.62</v>
      </c>
      <c r="D247" t="str">
        <f t="shared" si="24"/>
        <v>N/A</v>
      </c>
      <c r="E247">
        <f t="shared" si="25"/>
        <v>4</v>
      </c>
      <c r="F247" t="str">
        <f t="shared" si="26"/>
        <v>N/A</v>
      </c>
      <c r="G247">
        <f t="shared" si="27"/>
        <v>2.5099999999999998</v>
      </c>
      <c r="H247" s="111"/>
      <c r="N247" s="111" t="s">
        <v>783</v>
      </c>
      <c r="O247" s="111">
        <v>3.78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784</v>
      </c>
      <c r="V247" s="111" t="s">
        <v>412</v>
      </c>
    </row>
    <row r="248" spans="1:22" x14ac:dyDescent="0.2">
      <c r="A248" s="111" t="s">
        <v>169</v>
      </c>
      <c r="B248">
        <f t="shared" si="22"/>
        <v>16.88</v>
      </c>
      <c r="C248">
        <f t="shared" si="23"/>
        <v>16.22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324</v>
      </c>
      <c r="O248" s="111">
        <v>0.05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627</v>
      </c>
      <c r="V248" s="111" t="s">
        <v>412</v>
      </c>
    </row>
    <row r="249" spans="1:22" x14ac:dyDescent="0.2">
      <c r="A249" s="111" t="s">
        <v>338</v>
      </c>
      <c r="B249">
        <f t="shared" si="22"/>
        <v>1.48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325</v>
      </c>
      <c r="O249" s="111">
        <v>7.0000000000000007E-2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628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387</v>
      </c>
      <c r="O250" s="111">
        <v>2.2999999999999998</v>
      </c>
      <c r="P250" s="111">
        <v>2.25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403</v>
      </c>
      <c r="V250" s="111" t="s">
        <v>412</v>
      </c>
    </row>
    <row r="251" spans="1:22" x14ac:dyDescent="0.2">
      <c r="A251" s="111" t="s">
        <v>170</v>
      </c>
      <c r="B251">
        <f t="shared" si="22"/>
        <v>14.52</v>
      </c>
      <c r="C251">
        <f t="shared" si="23"/>
        <v>14.94</v>
      </c>
      <c r="D251">
        <f t="shared" si="24"/>
        <v>21</v>
      </c>
      <c r="E251">
        <f t="shared" si="25"/>
        <v>9</v>
      </c>
      <c r="F251">
        <f t="shared" si="26"/>
        <v>15.1</v>
      </c>
      <c r="G251">
        <f t="shared" si="27"/>
        <v>14.56</v>
      </c>
      <c r="H251" s="111"/>
      <c r="N251" s="111" t="s">
        <v>326</v>
      </c>
      <c r="O251" s="111">
        <v>0.72</v>
      </c>
      <c r="P251" s="111">
        <v>0.63500000000000001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629</v>
      </c>
      <c r="V251" s="111" t="s">
        <v>412</v>
      </c>
    </row>
    <row r="252" spans="1:22" x14ac:dyDescent="0.2">
      <c r="A252" s="111" t="s">
        <v>171</v>
      </c>
      <c r="B252">
        <f t="shared" si="22"/>
        <v>10.72</v>
      </c>
      <c r="C252">
        <f t="shared" si="23"/>
        <v>11.48</v>
      </c>
      <c r="D252">
        <f t="shared" si="24"/>
        <v>24</v>
      </c>
      <c r="E252">
        <f t="shared" si="25"/>
        <v>4</v>
      </c>
      <c r="F252">
        <f t="shared" si="26"/>
        <v>10.68</v>
      </c>
      <c r="G252">
        <f t="shared" si="27"/>
        <v>10.6</v>
      </c>
      <c r="H252" s="111"/>
      <c r="N252" s="111" t="s">
        <v>164</v>
      </c>
      <c r="O252" s="111">
        <v>33.78</v>
      </c>
      <c r="P252" s="111">
        <v>35.08</v>
      </c>
      <c r="Q252" s="111">
        <v>44</v>
      </c>
      <c r="R252" s="111">
        <v>18</v>
      </c>
      <c r="S252" s="111">
        <v>32.22</v>
      </c>
      <c r="T252" s="111">
        <v>32.82</v>
      </c>
      <c r="U252" s="111" t="s">
        <v>6</v>
      </c>
      <c r="V252" s="111" t="s">
        <v>412</v>
      </c>
    </row>
    <row r="253" spans="1:22" x14ac:dyDescent="0.2">
      <c r="A253" s="111" t="s">
        <v>340</v>
      </c>
      <c r="B253">
        <f t="shared" si="22"/>
        <v>0.98</v>
      </c>
      <c r="C253">
        <f t="shared" si="23"/>
        <v>1.0249999999999999</v>
      </c>
      <c r="D253">
        <f t="shared" si="24"/>
        <v>21</v>
      </c>
      <c r="E253">
        <f t="shared" si="25"/>
        <v>14</v>
      </c>
      <c r="F253">
        <f t="shared" si="26"/>
        <v>1.08</v>
      </c>
      <c r="G253">
        <f t="shared" si="27"/>
        <v>1.01</v>
      </c>
      <c r="H253" s="111"/>
      <c r="N253" s="111" t="s">
        <v>327</v>
      </c>
      <c r="O253" s="111">
        <v>3.22</v>
      </c>
      <c r="P253" s="111">
        <v>3.08</v>
      </c>
      <c r="Q253" s="111">
        <v>26</v>
      </c>
      <c r="R253" s="111">
        <v>36</v>
      </c>
      <c r="S253" s="111">
        <v>3.06</v>
      </c>
      <c r="T253" s="111">
        <v>3</v>
      </c>
      <c r="U253" s="111" t="s">
        <v>630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328</v>
      </c>
      <c r="O254" s="111">
        <v>0.76200000000000001</v>
      </c>
      <c r="P254" s="111">
        <v>0.79200000000000004</v>
      </c>
      <c r="Q254" s="111" t="s">
        <v>71</v>
      </c>
      <c r="R254" s="111">
        <v>8</v>
      </c>
      <c r="S254" s="111" t="s">
        <v>71</v>
      </c>
      <c r="T254" s="111">
        <v>0.74399999999999999</v>
      </c>
      <c r="U254" s="111" t="s">
        <v>631</v>
      </c>
      <c r="V254" s="111" t="s">
        <v>412</v>
      </c>
    </row>
    <row r="255" spans="1:22" x14ac:dyDescent="0.2">
      <c r="A255" s="111" t="s">
        <v>342</v>
      </c>
      <c r="B255">
        <f t="shared" si="22"/>
        <v>2.4300000000000002</v>
      </c>
      <c r="C255">
        <f t="shared" si="23"/>
        <v>2.57</v>
      </c>
      <c r="D255" t="str">
        <f t="shared" si="24"/>
        <v>N/A</v>
      </c>
      <c r="E255">
        <f t="shared" si="25"/>
        <v>14</v>
      </c>
      <c r="F255" t="str">
        <f t="shared" si="26"/>
        <v>N/A</v>
      </c>
      <c r="G255">
        <f t="shared" si="27"/>
        <v>2.4500000000000002</v>
      </c>
      <c r="H255" s="111"/>
      <c r="N255" s="111" t="s">
        <v>329</v>
      </c>
      <c r="O255" s="111">
        <v>5.1999999999999998E-2</v>
      </c>
      <c r="P255" s="111">
        <v>0</v>
      </c>
      <c r="Q255" s="111">
        <v>16</v>
      </c>
      <c r="R255" s="111">
        <v>30</v>
      </c>
      <c r="S255" s="111">
        <v>0.107</v>
      </c>
      <c r="T255" s="111">
        <v>0</v>
      </c>
      <c r="U255" s="111" t="s">
        <v>632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330</v>
      </c>
      <c r="O256" s="111">
        <v>7.0000000000000007E-2</v>
      </c>
      <c r="P256" s="111" t="s">
        <v>71</v>
      </c>
      <c r="Q256" s="111" t="s">
        <v>71</v>
      </c>
      <c r="R256" s="111" t="s">
        <v>71</v>
      </c>
      <c r="S256" s="111" t="s">
        <v>71</v>
      </c>
      <c r="T256" s="111" t="s">
        <v>71</v>
      </c>
      <c r="U256" s="111" t="s">
        <v>633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331</v>
      </c>
      <c r="O257" s="111">
        <v>0.125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634</v>
      </c>
      <c r="V257" s="111" t="s">
        <v>412</v>
      </c>
    </row>
    <row r="258" spans="1:22" x14ac:dyDescent="0.2">
      <c r="A258" s="111" t="s">
        <v>173</v>
      </c>
      <c r="B258">
        <f t="shared" si="22"/>
        <v>4.4109999999999996</v>
      </c>
      <c r="C258">
        <f t="shared" si="23"/>
        <v>4.5</v>
      </c>
      <c r="D258">
        <f t="shared" si="24"/>
        <v>42</v>
      </c>
      <c r="E258">
        <f t="shared" si="25"/>
        <v>4</v>
      </c>
      <c r="F258">
        <f t="shared" si="26"/>
        <v>3.78</v>
      </c>
      <c r="G258">
        <f t="shared" si="27"/>
        <v>4.1550000000000002</v>
      </c>
      <c r="H258" s="111"/>
      <c r="N258" s="111" t="s">
        <v>165</v>
      </c>
      <c r="O258" s="111">
        <v>0.32</v>
      </c>
      <c r="P258" s="111">
        <v>0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635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332</v>
      </c>
      <c r="O259" s="111">
        <v>0.33100000000000002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636</v>
      </c>
      <c r="V259" s="111" t="s">
        <v>412</v>
      </c>
    </row>
    <row r="260" spans="1:22" x14ac:dyDescent="0.2">
      <c r="A260" s="111" t="s">
        <v>345</v>
      </c>
      <c r="B260">
        <f t="shared" si="22"/>
        <v>5.3</v>
      </c>
      <c r="C260">
        <f t="shared" si="23"/>
        <v>5.55</v>
      </c>
      <c r="D260" t="str">
        <f t="shared" si="24"/>
        <v>N/A</v>
      </c>
      <c r="E260">
        <f t="shared" si="25"/>
        <v>18</v>
      </c>
      <c r="F260" t="str">
        <f t="shared" si="26"/>
        <v>N/A</v>
      </c>
      <c r="G260">
        <f t="shared" si="27"/>
        <v>5.64</v>
      </c>
      <c r="H260" s="111"/>
      <c r="N260" s="111" t="s">
        <v>333</v>
      </c>
      <c r="O260" s="111">
        <v>0.28999999999999998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637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334</v>
      </c>
      <c r="O261" s="111">
        <v>1.8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638</v>
      </c>
      <c r="V261" s="111" t="s">
        <v>412</v>
      </c>
    </row>
    <row r="262" spans="1:22" x14ac:dyDescent="0.2">
      <c r="A262" s="111" t="s">
        <v>347</v>
      </c>
      <c r="B262">
        <f t="shared" si="28"/>
        <v>8.06</v>
      </c>
      <c r="C262">
        <f t="shared" si="29"/>
        <v>8.3800000000000008</v>
      </c>
      <c r="D262" t="str">
        <f t="shared" si="30"/>
        <v>N/A</v>
      </c>
      <c r="E262" t="str">
        <f t="shared" si="31"/>
        <v>N/A</v>
      </c>
      <c r="F262" t="str">
        <f t="shared" si="32"/>
        <v>N/A</v>
      </c>
      <c r="G262" t="str">
        <f t="shared" si="33"/>
        <v>N/A</v>
      </c>
      <c r="H262" s="111"/>
      <c r="N262" s="111" t="s">
        <v>335</v>
      </c>
      <c r="O262" s="111">
        <v>0.60499999999999998</v>
      </c>
      <c r="P262" s="111">
        <v>0.59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639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336</v>
      </c>
      <c r="O263" s="111">
        <v>0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640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337</v>
      </c>
      <c r="O264" s="111">
        <v>0</v>
      </c>
      <c r="P264" s="111">
        <v>0.54</v>
      </c>
      <c r="Q264" s="111">
        <v>21</v>
      </c>
      <c r="R264" s="111">
        <v>9</v>
      </c>
      <c r="S264" s="111">
        <v>0.33500000000000002</v>
      </c>
      <c r="T264" s="111">
        <v>0.40799999999999997</v>
      </c>
      <c r="U264" s="111" t="s">
        <v>641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166</v>
      </c>
      <c r="O265" s="111">
        <v>31.4</v>
      </c>
      <c r="P265" s="111">
        <v>29.25</v>
      </c>
      <c r="Q265" s="111">
        <v>12</v>
      </c>
      <c r="R265" s="111">
        <v>16</v>
      </c>
      <c r="S265" s="111">
        <v>30.85</v>
      </c>
      <c r="T265" s="111">
        <v>29.05</v>
      </c>
      <c r="U265" s="111" t="s">
        <v>642</v>
      </c>
      <c r="V265" s="111" t="s">
        <v>412</v>
      </c>
    </row>
    <row r="266" spans="1:22" x14ac:dyDescent="0.2">
      <c r="A266" s="111" t="s">
        <v>175</v>
      </c>
      <c r="B266">
        <f t="shared" si="28"/>
        <v>15.2</v>
      </c>
      <c r="C266">
        <f t="shared" si="29"/>
        <v>14.7</v>
      </c>
      <c r="D266">
        <f t="shared" si="30"/>
        <v>30</v>
      </c>
      <c r="E266" t="str">
        <f t="shared" si="31"/>
        <v>N/A</v>
      </c>
      <c r="F266">
        <f t="shared" si="32"/>
        <v>14.7</v>
      </c>
      <c r="G266" t="str">
        <f t="shared" si="33"/>
        <v>N/A</v>
      </c>
      <c r="H266" s="111"/>
      <c r="N266" s="111" t="s">
        <v>167</v>
      </c>
      <c r="O266" s="111">
        <v>29</v>
      </c>
      <c r="P266" s="111">
        <v>27.1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643</v>
      </c>
      <c r="V266" s="111" t="s">
        <v>412</v>
      </c>
    </row>
    <row r="267" spans="1:22" x14ac:dyDescent="0.2">
      <c r="A267" s="111" t="s">
        <v>176</v>
      </c>
      <c r="B267">
        <f t="shared" si="28"/>
        <v>3.97</v>
      </c>
      <c r="C267">
        <f t="shared" si="29"/>
        <v>4.0949999999999998</v>
      </c>
      <c r="D267" t="str">
        <f t="shared" si="30"/>
        <v>N/A</v>
      </c>
      <c r="E267">
        <f t="shared" si="31"/>
        <v>11</v>
      </c>
      <c r="F267" t="str">
        <f t="shared" si="32"/>
        <v>N/A</v>
      </c>
      <c r="G267">
        <f t="shared" si="33"/>
        <v>4.0549999999999997</v>
      </c>
      <c r="H267" s="111"/>
      <c r="N267" s="111" t="s">
        <v>168</v>
      </c>
      <c r="O267" s="111">
        <v>2.52</v>
      </c>
      <c r="P267" s="111">
        <v>2.62</v>
      </c>
      <c r="Q267" s="111" t="s">
        <v>71</v>
      </c>
      <c r="R267" s="111">
        <v>4</v>
      </c>
      <c r="S267" s="111" t="s">
        <v>71</v>
      </c>
      <c r="T267" s="111">
        <v>2.5099999999999998</v>
      </c>
      <c r="U267" s="111" t="s">
        <v>644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807</v>
      </c>
      <c r="O268" s="111">
        <v>1.19</v>
      </c>
      <c r="P268" s="111" t="s">
        <v>71</v>
      </c>
      <c r="Q268" s="111" t="s">
        <v>71</v>
      </c>
      <c r="R268" s="111" t="s">
        <v>71</v>
      </c>
      <c r="S268" s="111" t="s">
        <v>71</v>
      </c>
      <c r="T268" s="111" t="s">
        <v>71</v>
      </c>
      <c r="U268" s="111" t="s">
        <v>807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169</v>
      </c>
      <c r="O269" s="111">
        <v>16.88</v>
      </c>
      <c r="P269" s="111">
        <v>16.22</v>
      </c>
      <c r="Q269" s="111" t="s">
        <v>71</v>
      </c>
      <c r="R269" s="111" t="s">
        <v>71</v>
      </c>
      <c r="S269" s="111" t="s">
        <v>71</v>
      </c>
      <c r="T269" s="111" t="s">
        <v>71</v>
      </c>
      <c r="U269" s="111" t="s">
        <v>7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785</v>
      </c>
      <c r="O270" s="111">
        <v>13.28</v>
      </c>
      <c r="P270" s="111">
        <v>13.02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785</v>
      </c>
      <c r="V270" s="111" t="s">
        <v>412</v>
      </c>
    </row>
    <row r="271" spans="1:22" x14ac:dyDescent="0.2">
      <c r="A271" s="111" t="s">
        <v>352</v>
      </c>
      <c r="B271">
        <f t="shared" si="28"/>
        <v>0.34</v>
      </c>
      <c r="C271">
        <f t="shared" si="29"/>
        <v>0.318</v>
      </c>
      <c r="D271">
        <f t="shared" si="30"/>
        <v>9</v>
      </c>
      <c r="E271">
        <f t="shared" si="31"/>
        <v>38</v>
      </c>
      <c r="F271">
        <f t="shared" si="32"/>
        <v>0.29599999999999999</v>
      </c>
      <c r="G271">
        <f t="shared" si="33"/>
        <v>0.29199999999999998</v>
      </c>
      <c r="H271" s="111"/>
      <c r="N271" s="111" t="s">
        <v>338</v>
      </c>
      <c r="O271" s="111">
        <v>1.48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645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339</v>
      </c>
      <c r="O272" s="111">
        <v>4.46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646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170</v>
      </c>
      <c r="O273" s="111">
        <v>14.52</v>
      </c>
      <c r="P273" s="111">
        <v>14.94</v>
      </c>
      <c r="Q273" s="111">
        <v>21</v>
      </c>
      <c r="R273" s="111">
        <v>9</v>
      </c>
      <c r="S273" s="111">
        <v>15.1</v>
      </c>
      <c r="T273" s="111">
        <v>14.56</v>
      </c>
      <c r="U273" s="111" t="s">
        <v>51</v>
      </c>
      <c r="V273" s="111" t="s">
        <v>412</v>
      </c>
    </row>
    <row r="274" spans="1:22" x14ac:dyDescent="0.2">
      <c r="A274" s="111" t="s">
        <v>354</v>
      </c>
      <c r="B274">
        <f t="shared" si="28"/>
        <v>5.25</v>
      </c>
      <c r="C274">
        <f t="shared" si="29"/>
        <v>5.1100000000000003</v>
      </c>
      <c r="D274" t="str">
        <f t="shared" si="30"/>
        <v>N/A</v>
      </c>
      <c r="E274" t="str">
        <f t="shared" si="31"/>
        <v>N/A</v>
      </c>
      <c r="F274" t="str">
        <f t="shared" si="32"/>
        <v>N/A</v>
      </c>
      <c r="G274" t="str">
        <f t="shared" si="33"/>
        <v>N/A</v>
      </c>
      <c r="H274" s="111"/>
      <c r="N274" s="111" t="s">
        <v>171</v>
      </c>
      <c r="O274" s="111">
        <v>10.72</v>
      </c>
      <c r="P274" s="111">
        <v>11.48</v>
      </c>
      <c r="Q274" s="111">
        <v>24</v>
      </c>
      <c r="R274" s="111">
        <v>4</v>
      </c>
      <c r="S274" s="111">
        <v>10.68</v>
      </c>
      <c r="T274" s="111">
        <v>10.6</v>
      </c>
      <c r="U274" s="111" t="s">
        <v>67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340</v>
      </c>
      <c r="O275" s="111">
        <v>0.98</v>
      </c>
      <c r="P275" s="111">
        <v>1.0249999999999999</v>
      </c>
      <c r="Q275" s="111">
        <v>21</v>
      </c>
      <c r="R275" s="111">
        <v>14</v>
      </c>
      <c r="S275" s="111">
        <v>1.08</v>
      </c>
      <c r="T275" s="111">
        <v>1.01</v>
      </c>
      <c r="U275" s="111" t="s">
        <v>647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341</v>
      </c>
      <c r="O276" s="111">
        <v>6.6</v>
      </c>
      <c r="P276" s="111">
        <v>7.35</v>
      </c>
      <c r="Q276" s="111">
        <v>9</v>
      </c>
      <c r="R276" s="111">
        <v>0</v>
      </c>
      <c r="S276" s="111">
        <v>7.2</v>
      </c>
      <c r="T276" s="111">
        <v>6.6</v>
      </c>
      <c r="U276" s="111" t="s">
        <v>648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342</v>
      </c>
      <c r="O277" s="111">
        <v>2.4300000000000002</v>
      </c>
      <c r="P277" s="111">
        <v>2.57</v>
      </c>
      <c r="Q277" s="111" t="s">
        <v>71</v>
      </c>
      <c r="R277" s="111">
        <v>14</v>
      </c>
      <c r="S277" s="111" t="s">
        <v>71</v>
      </c>
      <c r="T277" s="111">
        <v>2.4500000000000002</v>
      </c>
      <c r="U277" s="111" t="s">
        <v>649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172</v>
      </c>
      <c r="O278" s="111">
        <v>7.0000000000000007E-2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650</v>
      </c>
      <c r="V278" s="111" t="s">
        <v>412</v>
      </c>
    </row>
    <row r="279" spans="1:22" x14ac:dyDescent="0.2">
      <c r="A279" s="111" t="s">
        <v>358</v>
      </c>
      <c r="B279">
        <f t="shared" si="28"/>
        <v>2922.45</v>
      </c>
      <c r="C279">
        <f t="shared" si="29"/>
        <v>2848.6399000000001</v>
      </c>
      <c r="D279">
        <f t="shared" si="30"/>
        <v>39</v>
      </c>
      <c r="E279" t="str">
        <f t="shared" si="31"/>
        <v>N/A</v>
      </c>
      <c r="F279">
        <f t="shared" si="32"/>
        <v>2751.6100999999999</v>
      </c>
      <c r="G279" t="str">
        <f t="shared" si="33"/>
        <v>N/A</v>
      </c>
      <c r="H279" s="111"/>
      <c r="N279" s="111" t="s">
        <v>343</v>
      </c>
      <c r="O279" s="111">
        <v>1.276</v>
      </c>
      <c r="P279" s="111">
        <v>1.1100000000000001</v>
      </c>
      <c r="Q279" s="111">
        <v>0</v>
      </c>
      <c r="R279" s="111" t="s">
        <v>71</v>
      </c>
      <c r="S279" s="111">
        <v>1.276</v>
      </c>
      <c r="T279" s="111" t="s">
        <v>71</v>
      </c>
      <c r="U279" s="111" t="s">
        <v>651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173</v>
      </c>
      <c r="O280" s="111">
        <v>4.4109999999999996</v>
      </c>
      <c r="P280" s="111">
        <v>4.5</v>
      </c>
      <c r="Q280" s="111">
        <v>42</v>
      </c>
      <c r="R280" s="111">
        <v>4</v>
      </c>
      <c r="S280" s="111">
        <v>3.78</v>
      </c>
      <c r="T280" s="111">
        <v>4.1550000000000002</v>
      </c>
      <c r="U280" s="111" t="s">
        <v>652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344</v>
      </c>
      <c r="O281" s="111">
        <v>1E-3</v>
      </c>
      <c r="P281" s="111" t="s">
        <v>71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653</v>
      </c>
      <c r="V281" s="111" t="s">
        <v>412</v>
      </c>
    </row>
    <row r="282" spans="1:22" x14ac:dyDescent="0.2">
      <c r="A282" s="111" t="s">
        <v>180</v>
      </c>
      <c r="B282">
        <f t="shared" si="28"/>
        <v>11.4</v>
      </c>
      <c r="C282">
        <f t="shared" si="29"/>
        <v>11</v>
      </c>
      <c r="D282">
        <f t="shared" si="30"/>
        <v>11</v>
      </c>
      <c r="E282">
        <f t="shared" si="31"/>
        <v>27</v>
      </c>
      <c r="F282">
        <f t="shared" si="32"/>
        <v>11.42</v>
      </c>
      <c r="G282">
        <f t="shared" si="33"/>
        <v>10.66</v>
      </c>
      <c r="H282" s="111"/>
      <c r="N282" s="111" t="s">
        <v>345</v>
      </c>
      <c r="O282" s="111">
        <v>5.3</v>
      </c>
      <c r="P282" s="111">
        <v>5.55</v>
      </c>
      <c r="Q282" s="111" t="s">
        <v>71</v>
      </c>
      <c r="R282" s="111">
        <v>18</v>
      </c>
      <c r="S282" s="111" t="s">
        <v>71</v>
      </c>
      <c r="T282" s="111">
        <v>5.64</v>
      </c>
      <c r="U282" s="111" t="s">
        <v>394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346</v>
      </c>
      <c r="O283" s="111">
        <v>0.33300000000000002</v>
      </c>
      <c r="P283" s="111">
        <v>0</v>
      </c>
      <c r="Q283" s="111">
        <v>8</v>
      </c>
      <c r="R283" s="111">
        <v>14</v>
      </c>
      <c r="S283" s="111">
        <v>0.82</v>
      </c>
      <c r="T283" s="111">
        <v>0</v>
      </c>
      <c r="U283" s="111" t="s">
        <v>654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347</v>
      </c>
      <c r="O284" s="111">
        <v>8.06</v>
      </c>
      <c r="P284" s="111">
        <v>8.3800000000000008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655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348</v>
      </c>
      <c r="O285" s="111">
        <v>0</v>
      </c>
      <c r="P285" s="111" t="s">
        <v>71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656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349</v>
      </c>
      <c r="O286" s="111">
        <v>0.13500000000000001</v>
      </c>
      <c r="P286" s="111">
        <v>0</v>
      </c>
      <c r="Q286" s="111">
        <v>8</v>
      </c>
      <c r="R286" s="111" t="s">
        <v>71</v>
      </c>
      <c r="S286" s="111">
        <v>8.8999999999999996E-2</v>
      </c>
      <c r="T286" s="111" t="s">
        <v>71</v>
      </c>
      <c r="U286" s="111" t="s">
        <v>657</v>
      </c>
      <c r="V286" s="111" t="s">
        <v>412</v>
      </c>
    </row>
    <row r="287" spans="1:22" x14ac:dyDescent="0.2">
      <c r="A287" s="111" t="s">
        <v>365</v>
      </c>
      <c r="B287">
        <f t="shared" si="28"/>
        <v>0.34899999999999998</v>
      </c>
      <c r="C287">
        <f t="shared" si="29"/>
        <v>0.36799999999999999</v>
      </c>
      <c r="D287">
        <f t="shared" si="30"/>
        <v>41</v>
      </c>
      <c r="E287">
        <f t="shared" si="31"/>
        <v>4</v>
      </c>
      <c r="F287">
        <f t="shared" si="32"/>
        <v>0.34</v>
      </c>
      <c r="G287">
        <f t="shared" si="33"/>
        <v>0.34599999999999997</v>
      </c>
      <c r="N287" s="111" t="s">
        <v>174</v>
      </c>
      <c r="O287" s="111">
        <v>4.41</v>
      </c>
      <c r="P287" s="111">
        <v>4.5999999999999996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175</v>
      </c>
      <c r="O288" s="111">
        <v>15.2</v>
      </c>
      <c r="P288" s="111">
        <v>14.7</v>
      </c>
      <c r="Q288" s="111">
        <v>30</v>
      </c>
      <c r="R288" s="111" t="s">
        <v>71</v>
      </c>
      <c r="S288" s="111">
        <v>14.7</v>
      </c>
      <c r="T288" s="111" t="s">
        <v>71</v>
      </c>
      <c r="U288" s="111" t="s">
        <v>658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176</v>
      </c>
      <c r="O289" s="111">
        <v>3.97</v>
      </c>
      <c r="P289" s="111">
        <v>4.0949999999999998</v>
      </c>
      <c r="Q289" s="111" t="s">
        <v>71</v>
      </c>
      <c r="R289" s="111">
        <v>11</v>
      </c>
      <c r="S289" s="111" t="s">
        <v>71</v>
      </c>
      <c r="T289" s="111">
        <v>4.0549999999999997</v>
      </c>
      <c r="U289" s="111" t="s">
        <v>52</v>
      </c>
      <c r="V289" s="111" t="s">
        <v>412</v>
      </c>
    </row>
    <row r="290" spans="1:22" x14ac:dyDescent="0.2">
      <c r="A290" s="111" t="s">
        <v>366</v>
      </c>
      <c r="B290">
        <f t="shared" si="28"/>
        <v>1.56</v>
      </c>
      <c r="C290">
        <f t="shared" si="29"/>
        <v>1.62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350</v>
      </c>
      <c r="O290" s="111">
        <v>2.34</v>
      </c>
      <c r="P290" s="111">
        <v>0</v>
      </c>
      <c r="Q290" s="111">
        <v>15</v>
      </c>
      <c r="R290" s="111" t="s">
        <v>71</v>
      </c>
      <c r="S290" s="111">
        <v>6.55</v>
      </c>
      <c r="T290" s="111" t="s">
        <v>71</v>
      </c>
      <c r="U290" s="111" t="s">
        <v>659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177</v>
      </c>
      <c r="O291" s="111">
        <v>0</v>
      </c>
      <c r="P291" s="111" t="s">
        <v>71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660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351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661</v>
      </c>
      <c r="V292" s="111" t="s">
        <v>412</v>
      </c>
    </row>
    <row r="293" spans="1:22" x14ac:dyDescent="0.2">
      <c r="A293" s="111" t="s">
        <v>184</v>
      </c>
      <c r="B293">
        <f t="shared" si="28"/>
        <v>5.7</v>
      </c>
      <c r="C293">
        <f t="shared" si="29"/>
        <v>5.92</v>
      </c>
      <c r="D293" t="str">
        <f t="shared" si="30"/>
        <v>N/A</v>
      </c>
      <c r="E293">
        <f t="shared" si="31"/>
        <v>12</v>
      </c>
      <c r="F293" t="str">
        <f t="shared" si="32"/>
        <v>N/A</v>
      </c>
      <c r="G293">
        <f t="shared" si="33"/>
        <v>5.8</v>
      </c>
      <c r="N293" s="111" t="s">
        <v>352</v>
      </c>
      <c r="O293" s="111">
        <v>0.34</v>
      </c>
      <c r="P293" s="111">
        <v>0.318</v>
      </c>
      <c r="Q293" s="111">
        <v>9</v>
      </c>
      <c r="R293" s="111">
        <v>38</v>
      </c>
      <c r="S293" s="111">
        <v>0.29599999999999999</v>
      </c>
      <c r="T293" s="111">
        <v>0.29199999999999998</v>
      </c>
      <c r="U293" s="111" t="s">
        <v>662</v>
      </c>
      <c r="V293" s="111" t="s">
        <v>412</v>
      </c>
    </row>
    <row r="294" spans="1:22" x14ac:dyDescent="0.2">
      <c r="A294" s="111" t="s">
        <v>185</v>
      </c>
      <c r="B294">
        <f t="shared" si="28"/>
        <v>0.61</v>
      </c>
      <c r="C294">
        <f t="shared" si="29"/>
        <v>0.64</v>
      </c>
      <c r="D294">
        <f t="shared" si="30"/>
        <v>10</v>
      </c>
      <c r="E294">
        <f t="shared" si="31"/>
        <v>4</v>
      </c>
      <c r="F294">
        <f t="shared" si="32"/>
        <v>0.63600000000000001</v>
      </c>
      <c r="G294">
        <f t="shared" si="33"/>
        <v>0.58799999999999997</v>
      </c>
      <c r="N294" s="111" t="s">
        <v>786</v>
      </c>
      <c r="O294" s="111">
        <v>1.278</v>
      </c>
      <c r="P294" s="111">
        <v>1.242</v>
      </c>
      <c r="Q294" s="111" t="s">
        <v>71</v>
      </c>
      <c r="R294" s="111" t="s">
        <v>71</v>
      </c>
      <c r="S294" s="111" t="s">
        <v>71</v>
      </c>
      <c r="T294" s="111" t="s">
        <v>71</v>
      </c>
      <c r="U294" s="111" t="s">
        <v>722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178</v>
      </c>
      <c r="O295" s="111">
        <v>4.4000000000000004</v>
      </c>
      <c r="P295" s="111">
        <v>0</v>
      </c>
      <c r="Q295" s="111">
        <v>9</v>
      </c>
      <c r="R295" s="111">
        <v>15</v>
      </c>
      <c r="S295" s="111">
        <v>4.68</v>
      </c>
      <c r="T295" s="111">
        <v>0</v>
      </c>
      <c r="U295" s="111" t="s">
        <v>395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353</v>
      </c>
      <c r="O296" s="111">
        <v>0</v>
      </c>
      <c r="P296" s="111" t="s">
        <v>71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663</v>
      </c>
      <c r="V296" s="111" t="s">
        <v>412</v>
      </c>
    </row>
    <row r="297" spans="1:22" x14ac:dyDescent="0.2">
      <c r="A297" s="111" t="s">
        <v>186</v>
      </c>
      <c r="B297">
        <f t="shared" si="28"/>
        <v>0.151</v>
      </c>
      <c r="C297">
        <f t="shared" si="29"/>
        <v>0.13800000000000001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354</v>
      </c>
      <c r="O297" s="111">
        <v>5.25</v>
      </c>
      <c r="P297" s="111">
        <v>5.1100000000000003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664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787</v>
      </c>
      <c r="O298" s="111">
        <v>6.1</v>
      </c>
      <c r="P298" s="111">
        <v>6.35</v>
      </c>
      <c r="Q298" s="111" t="s">
        <v>71</v>
      </c>
      <c r="R298" s="111">
        <v>27</v>
      </c>
      <c r="S298" s="111" t="s">
        <v>71</v>
      </c>
      <c r="T298" s="111">
        <v>6.45</v>
      </c>
      <c r="U298" s="111" t="s">
        <v>723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355</v>
      </c>
      <c r="O299" s="111">
        <v>6.0000000000000001E-3</v>
      </c>
      <c r="P299" s="111">
        <v>0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665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438</v>
      </c>
      <c r="O300" s="111">
        <v>3.6</v>
      </c>
      <c r="P300" s="111">
        <v>3.47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438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179</v>
      </c>
      <c r="O301" s="111">
        <v>1.69</v>
      </c>
      <c r="P301" s="111">
        <v>1.89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798</v>
      </c>
      <c r="V301" s="111" t="s">
        <v>412</v>
      </c>
    </row>
    <row r="302" spans="1:22" x14ac:dyDescent="0.2">
      <c r="A302" s="141" t="s">
        <v>438</v>
      </c>
      <c r="B302">
        <f t="shared" si="28"/>
        <v>3.6</v>
      </c>
      <c r="C302">
        <f t="shared" si="29"/>
        <v>3.47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788</v>
      </c>
      <c r="O302" s="111">
        <v>1.6950000000000001</v>
      </c>
      <c r="P302" s="111">
        <v>1.73</v>
      </c>
      <c r="Q302" s="111">
        <v>40</v>
      </c>
      <c r="R302" s="111">
        <v>14</v>
      </c>
      <c r="S302" s="111">
        <v>1.65</v>
      </c>
      <c r="T302" s="111">
        <v>1.65</v>
      </c>
      <c r="U302" s="111" t="s">
        <v>730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356</v>
      </c>
      <c r="O303" s="111">
        <v>0</v>
      </c>
      <c r="P303" s="111" t="s">
        <v>71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666</v>
      </c>
      <c r="V303" s="111" t="s">
        <v>412</v>
      </c>
    </row>
    <row r="304" spans="1:22" x14ac:dyDescent="0.2">
      <c r="A304" s="111" t="s">
        <v>400</v>
      </c>
      <c r="B304">
        <f t="shared" si="28"/>
        <v>45.75</v>
      </c>
      <c r="C304">
        <f t="shared" si="29"/>
        <v>42.4</v>
      </c>
      <c r="D304" t="str">
        <f t="shared" si="30"/>
        <v>N/A</v>
      </c>
      <c r="E304" t="str">
        <f t="shared" si="31"/>
        <v>N/A</v>
      </c>
      <c r="F304" t="str">
        <f t="shared" si="32"/>
        <v>N/A</v>
      </c>
      <c r="G304" t="str">
        <f t="shared" si="33"/>
        <v>N/A</v>
      </c>
      <c r="N304" s="111" t="s">
        <v>357</v>
      </c>
      <c r="O304" s="111">
        <v>3.2000000000000001E-2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667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358</v>
      </c>
      <c r="O305" s="111">
        <v>2922.45</v>
      </c>
      <c r="P305" s="111">
        <v>2848.6399000000001</v>
      </c>
      <c r="Q305" s="111">
        <v>39</v>
      </c>
      <c r="R305" s="111" t="s">
        <v>71</v>
      </c>
      <c r="S305" s="111">
        <v>2751.6100999999999</v>
      </c>
      <c r="T305" s="111" t="s">
        <v>71</v>
      </c>
      <c r="U305" s="111" t="s">
        <v>668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359</v>
      </c>
      <c r="O306" s="111">
        <v>0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669</v>
      </c>
      <c r="V306" s="111" t="s">
        <v>412</v>
      </c>
    </row>
    <row r="307" spans="1:22" x14ac:dyDescent="0.2">
      <c r="A307" s="111" t="s">
        <v>189</v>
      </c>
      <c r="B307">
        <f t="shared" si="28"/>
        <v>1.28</v>
      </c>
      <c r="C307">
        <f t="shared" si="29"/>
        <v>1.26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789</v>
      </c>
      <c r="O307" s="111">
        <v>0.25800000000000001</v>
      </c>
      <c r="P307" s="111">
        <v>0.26300000000000001</v>
      </c>
      <c r="Q307" s="111">
        <v>33</v>
      </c>
      <c r="R307" s="111">
        <v>22</v>
      </c>
      <c r="S307" s="111">
        <v>0.27800000000000002</v>
      </c>
      <c r="T307" s="111">
        <v>0.26500000000000001</v>
      </c>
      <c r="U307" s="111" t="s">
        <v>731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360</v>
      </c>
      <c r="O308" s="111">
        <v>2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670</v>
      </c>
      <c r="V308" s="111" t="s">
        <v>412</v>
      </c>
    </row>
    <row r="309" spans="1:22" x14ac:dyDescent="0.2">
      <c r="A309" s="111" t="s">
        <v>377</v>
      </c>
      <c r="B309">
        <f t="shared" si="28"/>
        <v>1.43</v>
      </c>
      <c r="C309">
        <f t="shared" si="29"/>
        <v>1.4650000000000001</v>
      </c>
      <c r="D309">
        <f t="shared" si="30"/>
        <v>48</v>
      </c>
      <c r="E309">
        <f t="shared" si="31"/>
        <v>4</v>
      </c>
      <c r="F309">
        <f t="shared" si="32"/>
        <v>1.44</v>
      </c>
      <c r="G309">
        <f t="shared" si="33"/>
        <v>1.43</v>
      </c>
      <c r="N309" s="111" t="s">
        <v>790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732</v>
      </c>
      <c r="V309" s="111" t="s">
        <v>412</v>
      </c>
    </row>
    <row r="310" spans="1:22" x14ac:dyDescent="0.2">
      <c r="A310" s="111" t="s">
        <v>378</v>
      </c>
      <c r="B310">
        <f t="shared" si="28"/>
        <v>0.68</v>
      </c>
      <c r="C310">
        <f t="shared" si="29"/>
        <v>0.61</v>
      </c>
      <c r="D310">
        <f t="shared" si="30"/>
        <v>33</v>
      </c>
      <c r="E310">
        <f t="shared" si="31"/>
        <v>38</v>
      </c>
      <c r="F310">
        <f t="shared" si="32"/>
        <v>0.59</v>
      </c>
      <c r="G310">
        <f t="shared" si="33"/>
        <v>0.54</v>
      </c>
      <c r="N310" s="111" t="s">
        <v>180</v>
      </c>
      <c r="O310" s="111">
        <v>11.4</v>
      </c>
      <c r="P310" s="111">
        <v>11</v>
      </c>
      <c r="Q310" s="111">
        <v>11</v>
      </c>
      <c r="R310" s="111">
        <v>27</v>
      </c>
      <c r="S310" s="111">
        <v>11.42</v>
      </c>
      <c r="T310" s="111">
        <v>10.66</v>
      </c>
      <c r="U310" s="111" t="s">
        <v>671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361</v>
      </c>
      <c r="O311" s="111">
        <v>1.07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362</v>
      </c>
      <c r="O312" s="111">
        <v>2.8000000000000001E-2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673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674</v>
      </c>
      <c r="V313" s="111" t="s">
        <v>412</v>
      </c>
    </row>
    <row r="314" spans="1:22" x14ac:dyDescent="0.2">
      <c r="A314" s="111" t="s">
        <v>379</v>
      </c>
      <c r="B314">
        <f t="shared" si="28"/>
        <v>0.26500000000000001</v>
      </c>
      <c r="C314">
        <f t="shared" si="29"/>
        <v>0.28699999999999998</v>
      </c>
      <c r="D314" t="str">
        <f t="shared" si="30"/>
        <v>N/A</v>
      </c>
      <c r="E314">
        <f t="shared" si="31"/>
        <v>9</v>
      </c>
      <c r="F314" t="str">
        <f t="shared" si="32"/>
        <v>N/A</v>
      </c>
      <c r="G314">
        <f t="shared" si="33"/>
        <v>0.28000000000000003</v>
      </c>
      <c r="N314" s="111" t="s">
        <v>364</v>
      </c>
      <c r="O314" s="111">
        <v>0.27100000000000002</v>
      </c>
      <c r="P314" s="111">
        <v>0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675</v>
      </c>
      <c r="V314" s="111" t="s">
        <v>412</v>
      </c>
    </row>
    <row r="315" spans="1:22" x14ac:dyDescent="0.2">
      <c r="A315" s="111" t="s">
        <v>380</v>
      </c>
      <c r="B315">
        <f t="shared" si="28"/>
        <v>0.32800000000000001</v>
      </c>
      <c r="C315">
        <f t="shared" si="29"/>
        <v>0.31</v>
      </c>
      <c r="D315">
        <f t="shared" si="30"/>
        <v>4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365</v>
      </c>
      <c r="O315" s="111">
        <v>0.34899999999999998</v>
      </c>
      <c r="P315" s="111">
        <v>0.36799999999999999</v>
      </c>
      <c r="Q315" s="111">
        <v>41</v>
      </c>
      <c r="R315" s="111">
        <v>4</v>
      </c>
      <c r="S315" s="111">
        <v>0.34</v>
      </c>
      <c r="T315" s="111">
        <v>0.34599999999999997</v>
      </c>
      <c r="U315" s="111" t="s">
        <v>676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181</v>
      </c>
      <c r="O316" s="111">
        <v>0.44</v>
      </c>
      <c r="P316" s="111">
        <v>0</v>
      </c>
      <c r="Q316" s="111">
        <v>7</v>
      </c>
      <c r="R316" s="111">
        <v>13</v>
      </c>
      <c r="S316" s="111">
        <v>0.56000000000000005</v>
      </c>
      <c r="T316" s="111">
        <v>0</v>
      </c>
      <c r="U316" s="111" t="s">
        <v>677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182</v>
      </c>
      <c r="O317" s="111">
        <v>0</v>
      </c>
      <c r="P317" s="111">
        <v>1.04</v>
      </c>
      <c r="Q317" s="111">
        <v>41</v>
      </c>
      <c r="R317" s="111">
        <v>36</v>
      </c>
      <c r="S317" s="111">
        <v>0.92900000000000005</v>
      </c>
      <c r="T317" s="111">
        <v>0</v>
      </c>
      <c r="U317" s="111" t="s">
        <v>678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366</v>
      </c>
      <c r="O318" s="111">
        <v>1.56</v>
      </c>
      <c r="P318" s="111">
        <v>1.62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679</v>
      </c>
      <c r="V318" s="111" t="s">
        <v>412</v>
      </c>
    </row>
    <row r="319" spans="1:22" x14ac:dyDescent="0.2">
      <c r="A319" s="111" t="s">
        <v>807</v>
      </c>
      <c r="B319">
        <f>VLOOKUP($A319,$N$5:$U$268,2,FALSE)</f>
        <v>1.19</v>
      </c>
      <c r="C319" t="str">
        <f t="shared" si="29"/>
        <v>N/A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367</v>
      </c>
      <c r="O319" s="111">
        <v>0</v>
      </c>
      <c r="P319" s="111">
        <v>6.9000000000000006E-2</v>
      </c>
      <c r="Q319" s="111">
        <v>36</v>
      </c>
      <c r="R319" s="111">
        <v>9</v>
      </c>
      <c r="S319" s="111">
        <v>0.14399999999999999</v>
      </c>
      <c r="T319" s="111">
        <v>0.111</v>
      </c>
      <c r="U319" s="111" t="s">
        <v>680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183</v>
      </c>
      <c r="O320" s="111">
        <v>0.61599999999999999</v>
      </c>
      <c r="P320" s="111">
        <v>0</v>
      </c>
      <c r="Q320" s="111">
        <v>42</v>
      </c>
      <c r="R320" s="111">
        <v>44</v>
      </c>
      <c r="S320" s="111">
        <v>0.71199999999999997</v>
      </c>
      <c r="T320" s="111">
        <v>0</v>
      </c>
      <c r="U320" s="111" t="s">
        <v>681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184</v>
      </c>
      <c r="O321" s="111">
        <v>5.7</v>
      </c>
      <c r="P321" s="111">
        <v>5.92</v>
      </c>
      <c r="Q321" s="111" t="s">
        <v>71</v>
      </c>
      <c r="R321" s="111">
        <v>12</v>
      </c>
      <c r="S321" s="111" t="s">
        <v>71</v>
      </c>
      <c r="T321" s="111">
        <v>5.8</v>
      </c>
      <c r="U321" s="111" t="s">
        <v>402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185</v>
      </c>
      <c r="O322" s="111">
        <v>0.61</v>
      </c>
      <c r="P322" s="111">
        <v>0.64</v>
      </c>
      <c r="Q322" s="111">
        <v>10</v>
      </c>
      <c r="R322" s="111">
        <v>4</v>
      </c>
      <c r="S322" s="111">
        <v>0.63600000000000001</v>
      </c>
      <c r="T322" s="111">
        <v>0.58799999999999997</v>
      </c>
      <c r="U322" s="111" t="s">
        <v>682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368</v>
      </c>
      <c r="O323" s="111">
        <v>8.0000000000000002E-3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683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369</v>
      </c>
      <c r="O324" s="111">
        <v>0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684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186</v>
      </c>
      <c r="O325" s="111">
        <v>0.151</v>
      </c>
      <c r="P325" s="111">
        <v>0.13800000000000001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685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370</v>
      </c>
      <c r="O326" s="111">
        <v>4.8000000000000001E-2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686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371</v>
      </c>
      <c r="O327" s="111">
        <v>0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687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372</v>
      </c>
      <c r="O328" s="111">
        <v>6.0000000000000001E-3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688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187</v>
      </c>
      <c r="O329" s="111">
        <v>20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689</v>
      </c>
      <c r="V329" s="111" t="s">
        <v>412</v>
      </c>
    </row>
    <row r="330" spans="1:22" x14ac:dyDescent="0.2">
      <c r="A330" s="111" t="s">
        <v>385</v>
      </c>
      <c r="B330">
        <f t="shared" si="34"/>
        <v>2.02</v>
      </c>
      <c r="C330">
        <f t="shared" si="35"/>
        <v>2.145</v>
      </c>
      <c r="D330">
        <f t="shared" si="36"/>
        <v>51</v>
      </c>
      <c r="E330">
        <f t="shared" si="37"/>
        <v>9</v>
      </c>
      <c r="F330">
        <f t="shared" si="38"/>
        <v>1.8</v>
      </c>
      <c r="G330">
        <f t="shared" si="39"/>
        <v>2.06</v>
      </c>
      <c r="H330" s="111"/>
      <c r="N330" s="111" t="s">
        <v>791</v>
      </c>
      <c r="O330" s="111">
        <v>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733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373</v>
      </c>
      <c r="O331" s="111">
        <v>0.08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690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374</v>
      </c>
      <c r="O332" s="111">
        <v>0.06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691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400</v>
      </c>
      <c r="O333" s="111">
        <v>45.75</v>
      </c>
      <c r="P333" s="111">
        <v>42.4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400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188</v>
      </c>
      <c r="O334" s="111">
        <v>19.64</v>
      </c>
      <c r="P334" s="111">
        <v>17.260000000000002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692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375</v>
      </c>
      <c r="O335" s="111">
        <v>17.37</v>
      </c>
      <c r="P335" s="111">
        <v>0</v>
      </c>
      <c r="Q335" s="111">
        <v>29</v>
      </c>
      <c r="R335" s="111">
        <v>35</v>
      </c>
      <c r="S335" s="111">
        <v>18.98</v>
      </c>
      <c r="T335" s="111">
        <v>0</v>
      </c>
      <c r="U335" s="111" t="s">
        <v>693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189</v>
      </c>
      <c r="O336" s="111">
        <v>1.28</v>
      </c>
      <c r="P336" s="111">
        <v>1.26</v>
      </c>
      <c r="Q336" s="111" t="s">
        <v>71</v>
      </c>
      <c r="R336" s="111" t="s">
        <v>71</v>
      </c>
      <c r="S336" s="111" t="s">
        <v>71</v>
      </c>
      <c r="T336" s="111" t="s">
        <v>71</v>
      </c>
      <c r="U336" s="111" t="s">
        <v>694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792</v>
      </c>
      <c r="O337" s="111">
        <v>0</v>
      </c>
      <c r="P337" s="111" t="s">
        <v>71</v>
      </c>
      <c r="Q337" s="111" t="s">
        <v>71</v>
      </c>
      <c r="R337" s="111" t="s">
        <v>71</v>
      </c>
      <c r="S337" s="111" t="s">
        <v>71</v>
      </c>
      <c r="T337" s="111" t="s">
        <v>71</v>
      </c>
      <c r="U337" s="111" t="s">
        <v>734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376</v>
      </c>
      <c r="O338" s="111">
        <v>0.16800000000000001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695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377</v>
      </c>
      <c r="O339" s="111">
        <v>1.43</v>
      </c>
      <c r="P339" s="111">
        <v>1.4650000000000001</v>
      </c>
      <c r="Q339" s="111">
        <v>48</v>
      </c>
      <c r="R339" s="111">
        <v>4</v>
      </c>
      <c r="S339" s="111">
        <v>1.44</v>
      </c>
      <c r="T339" s="111">
        <v>1.43</v>
      </c>
      <c r="U339" s="111" t="s">
        <v>696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440</v>
      </c>
      <c r="O340" s="111">
        <v>4.5</v>
      </c>
      <c r="P340" s="111">
        <v>0.01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440</v>
      </c>
      <c r="V340" s="111" t="s">
        <v>412</v>
      </c>
    </row>
    <row r="341" spans="1:22" x14ac:dyDescent="0.2">
      <c r="B341" s="111"/>
      <c r="C341" s="111"/>
      <c r="D341" s="111"/>
      <c r="E341" s="111"/>
      <c r="F341" s="111"/>
      <c r="G341" s="111"/>
      <c r="H341" s="111"/>
      <c r="N341" s="111" t="s">
        <v>378</v>
      </c>
      <c r="O341" s="111">
        <v>0.68</v>
      </c>
      <c r="P341" s="111">
        <v>0.61</v>
      </c>
      <c r="Q341" s="111">
        <v>33</v>
      </c>
      <c r="R341" s="111">
        <v>38</v>
      </c>
      <c r="S341" s="111">
        <v>0.59</v>
      </c>
      <c r="T341" s="111">
        <v>0.54</v>
      </c>
      <c r="U341" s="111" t="s">
        <v>697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441</v>
      </c>
      <c r="O342" s="111">
        <v>0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441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793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750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191</v>
      </c>
      <c r="O344" s="111">
        <v>2.5999999999999999E-2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698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794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751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192</v>
      </c>
      <c r="O346" s="111">
        <v>0.13</v>
      </c>
      <c r="P346" s="111">
        <v>0</v>
      </c>
      <c r="Q346" s="111">
        <v>8</v>
      </c>
      <c r="R346" s="111">
        <v>14</v>
      </c>
      <c r="S346" s="111">
        <v>0.17299999999999999</v>
      </c>
      <c r="T346" s="111">
        <v>0</v>
      </c>
      <c r="U346" s="111" t="s">
        <v>699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379</v>
      </c>
      <c r="O347" s="111">
        <v>0.26500000000000001</v>
      </c>
      <c r="P347" s="111">
        <v>0.28699999999999998</v>
      </c>
      <c r="Q347" s="111" t="s">
        <v>71</v>
      </c>
      <c r="R347" s="111">
        <v>9</v>
      </c>
      <c r="S347" s="111" t="s">
        <v>71</v>
      </c>
      <c r="T347" s="111">
        <v>0.28000000000000003</v>
      </c>
      <c r="U347" s="111" t="s">
        <v>700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380</v>
      </c>
      <c r="O348" s="111">
        <v>0.32800000000000001</v>
      </c>
      <c r="P348" s="111">
        <v>0.31</v>
      </c>
      <c r="Q348" s="111">
        <v>4</v>
      </c>
      <c r="R348" s="111" t="s">
        <v>71</v>
      </c>
      <c r="S348" s="111">
        <v>0.32800000000000001</v>
      </c>
      <c r="T348" s="111" t="s">
        <v>71</v>
      </c>
      <c r="U348" s="111" t="s">
        <v>701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193</v>
      </c>
      <c r="O349" s="111">
        <v>0.16200000000000001</v>
      </c>
      <c r="P349" s="111" t="s">
        <v>71</v>
      </c>
      <c r="Q349" s="111" t="s">
        <v>71</v>
      </c>
      <c r="R349" s="111" t="s">
        <v>71</v>
      </c>
      <c r="S349" s="111" t="s">
        <v>71</v>
      </c>
      <c r="T349" s="111" t="s">
        <v>71</v>
      </c>
      <c r="U349" s="111" t="s">
        <v>702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194</v>
      </c>
      <c r="O350" s="111">
        <v>0.38900000000000001</v>
      </c>
      <c r="P350" s="111">
        <v>0</v>
      </c>
      <c r="Q350" s="111">
        <v>14</v>
      </c>
      <c r="R350" s="111" t="s">
        <v>71</v>
      </c>
      <c r="S350" s="111">
        <v>0.9</v>
      </c>
      <c r="T350" s="111" t="s">
        <v>71</v>
      </c>
      <c r="U350" s="111" t="s">
        <v>703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381</v>
      </c>
      <c r="O351" s="111">
        <v>0</v>
      </c>
      <c r="P351" s="111">
        <v>5.2</v>
      </c>
      <c r="Q351" s="111">
        <v>47</v>
      </c>
      <c r="R351" s="111">
        <v>0</v>
      </c>
      <c r="S351" s="111">
        <v>4.9000000000000004</v>
      </c>
      <c r="T351" s="111">
        <v>0</v>
      </c>
      <c r="U351" s="111" t="s">
        <v>704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708</v>
      </c>
      <c r="O352" s="111">
        <v>4478.8900999999996</v>
      </c>
      <c r="P352" s="111">
        <v>4406.0200000000004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709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710</v>
      </c>
      <c r="O353" s="111">
        <v>8297.4199000000008</v>
      </c>
      <c r="P353" s="111">
        <v>8080.6298999999999</v>
      </c>
      <c r="Q353" s="111">
        <v>38</v>
      </c>
      <c r="R353" s="111" t="s">
        <v>71</v>
      </c>
      <c r="S353" s="111">
        <v>8197.7803000000004</v>
      </c>
      <c r="T353" s="111" t="s">
        <v>71</v>
      </c>
      <c r="U353" s="111" t="s">
        <v>711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385</v>
      </c>
      <c r="O354" s="111">
        <v>2.02</v>
      </c>
      <c r="P354" s="111">
        <v>2.145</v>
      </c>
      <c r="Q354" s="111">
        <v>51</v>
      </c>
      <c r="R354" s="111">
        <v>9</v>
      </c>
      <c r="S354" s="111">
        <v>1.8</v>
      </c>
      <c r="T354" s="111">
        <v>2.06</v>
      </c>
      <c r="U354" s="111" t="s">
        <v>385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715</v>
      </c>
      <c r="O355" s="111">
        <v>1185.6500000000001</v>
      </c>
      <c r="P355" s="111">
        <v>1149.23</v>
      </c>
      <c r="Q355" s="111">
        <v>31</v>
      </c>
      <c r="R355" s="111" t="s">
        <v>71</v>
      </c>
      <c r="S355" s="111">
        <v>1177.22</v>
      </c>
      <c r="T355" s="111" t="s">
        <v>71</v>
      </c>
      <c r="U355" s="111" t="s">
        <v>716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717</v>
      </c>
      <c r="O356" s="111">
        <v>4944.7700000000004</v>
      </c>
      <c r="P356" s="111">
        <v>4566.4502000000002</v>
      </c>
      <c r="Q356" s="111">
        <v>33</v>
      </c>
      <c r="R356" s="111" t="s">
        <v>71</v>
      </c>
      <c r="S356" s="111">
        <v>4340.8599000000004</v>
      </c>
      <c r="T356" s="111" t="s">
        <v>71</v>
      </c>
      <c r="U356" s="111" t="s">
        <v>718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795</v>
      </c>
      <c r="O357" s="111">
        <v>1.35</v>
      </c>
      <c r="P357" s="111">
        <v>1.43</v>
      </c>
      <c r="Q357" s="111">
        <v>43</v>
      </c>
      <c r="R357" s="111">
        <v>8</v>
      </c>
      <c r="S357" s="111">
        <v>1.4</v>
      </c>
      <c r="T357" s="111">
        <v>1.35</v>
      </c>
      <c r="U357" s="111" t="s">
        <v>795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720</v>
      </c>
      <c r="O358" s="111">
        <v>0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721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796</v>
      </c>
      <c r="O359" s="111">
        <v>15.4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796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724</v>
      </c>
      <c r="O360" s="111">
        <v>5532.4198999999999</v>
      </c>
      <c r="P360" s="111">
        <v>5386.8397999999997</v>
      </c>
      <c r="Q360" s="111">
        <v>31</v>
      </c>
      <c r="R360" s="111" t="s">
        <v>71</v>
      </c>
      <c r="S360" s="111">
        <v>5283.71</v>
      </c>
      <c r="T360" s="111" t="s">
        <v>71</v>
      </c>
      <c r="U360" s="111" t="s">
        <v>725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726</v>
      </c>
      <c r="O361" s="111">
        <v>14175.46</v>
      </c>
      <c r="P361" s="111">
        <v>13446.5098</v>
      </c>
      <c r="Q361" s="111">
        <v>5</v>
      </c>
      <c r="R361" s="111">
        <v>16</v>
      </c>
      <c r="S361" s="111">
        <v>14238.570299999999</v>
      </c>
      <c r="T361" s="111">
        <v>14008.5996</v>
      </c>
      <c r="U361" s="111" t="s">
        <v>727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728</v>
      </c>
      <c r="O362" s="111">
        <v>8368.2597999999998</v>
      </c>
      <c r="P362" s="111">
        <v>8207.5596000000005</v>
      </c>
      <c r="Q362" s="111">
        <v>32</v>
      </c>
      <c r="R362" s="111" t="s">
        <v>71</v>
      </c>
      <c r="S362" s="111">
        <v>7529.7798000000003</v>
      </c>
      <c r="T362" s="111" t="s">
        <v>71</v>
      </c>
      <c r="U362" s="111" t="s">
        <v>729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735</v>
      </c>
      <c r="O363" s="111">
        <v>2764.78</v>
      </c>
      <c r="P363" s="111">
        <v>2657.8798999999999</v>
      </c>
      <c r="Q363" s="111">
        <v>0</v>
      </c>
      <c r="R363" s="111">
        <v>24</v>
      </c>
      <c r="S363" s="111">
        <v>2764.78</v>
      </c>
      <c r="T363" s="111">
        <v>2724.77</v>
      </c>
      <c r="U363" s="111" t="s">
        <v>736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737</v>
      </c>
      <c r="O364" s="111">
        <v>3160.04</v>
      </c>
      <c r="P364" s="111">
        <v>2681.6498999999999</v>
      </c>
      <c r="Q364" s="111">
        <v>43</v>
      </c>
      <c r="R364" s="111" t="s">
        <v>71</v>
      </c>
      <c r="S364" s="111">
        <v>2762.3301000000001</v>
      </c>
      <c r="T364" s="111" t="s">
        <v>71</v>
      </c>
      <c r="U364" s="111" t="s">
        <v>738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739</v>
      </c>
      <c r="O365" s="111">
        <v>3621.6001000000001</v>
      </c>
      <c r="P365" s="111">
        <v>3764.3301000000001</v>
      </c>
      <c r="Q365" s="111">
        <v>11</v>
      </c>
      <c r="R365" s="111">
        <v>0</v>
      </c>
      <c r="S365" s="111">
        <v>3764.27</v>
      </c>
      <c r="T365" s="111">
        <v>3621.6001000000001</v>
      </c>
      <c r="U365" s="111" t="s">
        <v>740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741</v>
      </c>
      <c r="O366" s="111">
        <v>1408.92</v>
      </c>
      <c r="P366" s="111">
        <v>1435.96</v>
      </c>
      <c r="Q366" s="111">
        <v>41</v>
      </c>
      <c r="R366" s="111">
        <v>4</v>
      </c>
      <c r="S366" s="111">
        <v>1273.23</v>
      </c>
      <c r="T366" s="111">
        <v>1357.6801</v>
      </c>
      <c r="U366" s="111" t="s">
        <v>742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743</v>
      </c>
      <c r="O367" s="111">
        <v>9948.7196999999996</v>
      </c>
      <c r="P367" s="111">
        <v>8960.3495999999996</v>
      </c>
      <c r="Q367" s="111">
        <v>17</v>
      </c>
      <c r="R367" s="111" t="s">
        <v>71</v>
      </c>
      <c r="S367" s="111">
        <v>9466.0995999999996</v>
      </c>
      <c r="T367" s="111" t="s">
        <v>71</v>
      </c>
      <c r="U367" s="111" t="s">
        <v>744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745</v>
      </c>
      <c r="O368" s="111">
        <v>517.67999999999995</v>
      </c>
      <c r="P368" s="111">
        <v>482.04</v>
      </c>
      <c r="Q368" s="111">
        <v>34</v>
      </c>
      <c r="R368" s="111" t="s">
        <v>71</v>
      </c>
      <c r="S368" s="111">
        <v>405.72</v>
      </c>
      <c r="T368" s="111" t="s">
        <v>71</v>
      </c>
      <c r="U368" s="111" t="s">
        <v>746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747</v>
      </c>
      <c r="O369" s="111">
        <v>5797.9502000000002</v>
      </c>
      <c r="P369" s="111">
        <v>5396.6899000000003</v>
      </c>
      <c r="Q369" s="111">
        <v>35</v>
      </c>
      <c r="R369" s="111" t="s">
        <v>71</v>
      </c>
      <c r="S369" s="111">
        <v>5096.7402000000002</v>
      </c>
      <c r="T369" s="111" t="s">
        <v>71</v>
      </c>
      <c r="U369" s="111" t="s">
        <v>748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752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753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754</v>
      </c>
      <c r="O371" s="111">
        <v>1331.72</v>
      </c>
      <c r="P371" s="111">
        <v>1299.5999999999999</v>
      </c>
      <c r="Q371" s="111">
        <v>38</v>
      </c>
      <c r="R371" s="111" t="s">
        <v>71</v>
      </c>
      <c r="S371" s="111">
        <v>1173.5899999999999</v>
      </c>
      <c r="T371" s="111" t="s">
        <v>71</v>
      </c>
      <c r="U371" s="111" t="s">
        <v>755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754</v>
      </c>
      <c r="O373" s="111">
        <v>1311.95</v>
      </c>
      <c r="P373" s="111">
        <v>1269.95</v>
      </c>
      <c r="Q373" s="111">
        <v>28</v>
      </c>
      <c r="R373" s="111" t="s">
        <v>71</v>
      </c>
      <c r="S373" s="111">
        <v>1173.5899999999999</v>
      </c>
      <c r="T373" s="111" t="s">
        <v>71</v>
      </c>
      <c r="U373" s="111" t="s">
        <v>755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2025-02-08T09:51:49Z</dcterms:modified>
</cp:coreProperties>
</file>