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AMAY\"/>
    </mc:Choice>
  </mc:AlternateContent>
  <xr:revisionPtr revIDLastSave="0" documentId="8_{8CA1C22E-FA33-4DAE-A1A5-A965DD05C2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G22" i="1"/>
  <c r="E17" i="2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<sst xmlns="http://schemas.openxmlformats.org/spreadsheetml/2006/main" count="2911" uniqueCount="1081">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</sst>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0.12313744099882436</c:v>
                </c:pt>
                <c:pt idx="1">
                  <c:v>7.5098307489635724E-2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1401.9195581425761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6.2</c:v>
                </c:pt>
                <c:pt idx="2">
                  <c:v>1.05</c:v>
                </c:pt>
                <c:pt idx="3">
                  <c:v>3.53</c:v>
                </c:pt>
                <c:pt idx="4">
                  <c:v>0.44900000000000001</c:v>
                </c:pt>
                <c:pt idx="5">
                  <c:v>4.5999999999999999E-2</c:v>
                </c:pt>
                <c:pt idx="6">
                  <c:v>8.2100000000000009</c:v>
                </c:pt>
                <c:pt idx="7">
                  <c:v>0</c:v>
                </c:pt>
                <c:pt idx="8">
                  <c:v>58.58</c:v>
                </c:pt>
                <c:pt idx="9">
                  <c:v>3.26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11.26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6.06</c:v>
                </c:pt>
                <c:pt idx="20">
                  <c:v>3.6720000000000002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8.58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11.31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4.4800000000000004</c:v>
                </c:pt>
                <c:pt idx="34">
                  <c:v>7.4</c:v>
                </c:pt>
                <c:pt idx="35">
                  <c:v>5.21</c:v>
                </c:pt>
                <c:pt idx="36">
                  <c:v>0.155</c:v>
                </c:pt>
                <c:pt idx="37">
                  <c:v>1.31</c:v>
                </c:pt>
                <c:pt idx="38">
                  <c:v>0.12</c:v>
                </c:pt>
                <c:pt idx="39">
                  <c:v>2707.3400999999999</c:v>
                </c:pt>
                <c:pt idx="40">
                  <c:v>2414.2600000000002</c:v>
                </c:pt>
                <c:pt idx="41">
                  <c:v>0.76900000000000002</c:v>
                </c:pt>
                <c:pt idx="42">
                  <c:v>0</c:v>
                </c:pt>
                <c:pt idx="43">
                  <c:v>19.95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1.6259999999999999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8.1</c:v>
                </c:pt>
                <c:pt idx="53">
                  <c:v>17.54</c:v>
                </c:pt>
                <c:pt idx="54">
                  <c:v>1.61</c:v>
                </c:pt>
                <c:pt idx="55">
                  <c:v>2.7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9.8000000000000007</c:v>
                </c:pt>
                <c:pt idx="60">
                  <c:v>2.0499999999999998</c:v>
                </c:pt>
                <c:pt idx="61">
                  <c:v>1.3</c:v>
                </c:pt>
                <c:pt idx="62">
                  <c:v>1.1299999999999999</c:v>
                </c:pt>
                <c:pt idx="63">
                  <c:v>3.4950000000000001</c:v>
                </c:pt>
                <c:pt idx="64">
                  <c:v>24.54</c:v>
                </c:pt>
                <c:pt idx="65">
                  <c:v>6.75</c:v>
                </c:pt>
                <c:pt idx="66">
                  <c:v>1.272</c:v>
                </c:pt>
                <c:pt idx="67">
                  <c:v>10.14</c:v>
                </c:pt>
                <c:pt idx="68">
                  <c:v>8.18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16914.7598</c:v>
                </c:pt>
                <c:pt idx="73">
                  <c:v>0</c:v>
                </c:pt>
                <c:pt idx="74">
                  <c:v>19.100000000000001</c:v>
                </c:pt>
                <c:pt idx="75">
                  <c:v>13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2.5499999999999998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0.30599999999999999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3.83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49.3</c:v>
                </c:pt>
                <c:pt idx="94">
                  <c:v>20.3</c:v>
                </c:pt>
                <c:pt idx="95">
                  <c:v>0.62</c:v>
                </c:pt>
                <c:pt idx="96">
                  <c:v>1.776</c:v>
                </c:pt>
                <c:pt idx="97">
                  <c:v>4.54</c:v>
                </c:pt>
                <c:pt idx="98">
                  <c:v>0</c:v>
                </c:pt>
                <c:pt idx="99">
                  <c:v>0</c:v>
                </c:pt>
                <c:pt idx="100">
                  <c:v>5.9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2.19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14.6</c:v>
                </c:pt>
                <c:pt idx="108">
                  <c:v>1.45</c:v>
                </c:pt>
                <c:pt idx="109">
                  <c:v>0</c:v>
                </c:pt>
                <c:pt idx="110">
                  <c:v>9.43</c:v>
                </c:pt>
                <c:pt idx="111">
                  <c:v>2.36</c:v>
                </c:pt>
                <c:pt idx="112">
                  <c:v>2.16</c:v>
                </c:pt>
                <c:pt idx="113">
                  <c:v>1.8149999999999999</c:v>
                </c:pt>
                <c:pt idx="114">
                  <c:v>4.72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14.285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3.99</c:v>
                </c:pt>
                <c:pt idx="128">
                  <c:v>1.962</c:v>
                </c:pt>
                <c:pt idx="129">
                  <c:v>5.0999999999999996</c:v>
                </c:pt>
                <c:pt idx="130">
                  <c:v>6.95</c:v>
                </c:pt>
                <c:pt idx="131">
                  <c:v>4.25</c:v>
                </c:pt>
                <c:pt idx="132">
                  <c:v>7.0000000000000001E-3</c:v>
                </c:pt>
                <c:pt idx="133">
                  <c:v>9.8699999999999992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3.59</c:v>
                </c:pt>
                <c:pt idx="139">
                  <c:v>5.16E-2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8</c:v>
                </c:pt>
                <c:pt idx="143">
                  <c:v>0.40200000000000002</c:v>
                </c:pt>
                <c:pt idx="144">
                  <c:v>1.1299999999999999</c:v>
                </c:pt>
                <c:pt idx="145">
                  <c:v>0.36599999999999999</c:v>
                </c:pt>
                <c:pt idx="146">
                  <c:v>4.76</c:v>
                </c:pt>
                <c:pt idx="147">
                  <c:v>5788.1698999999999</c:v>
                </c:pt>
                <c:pt idx="148">
                  <c:v>12277.179700000001</c:v>
                </c:pt>
                <c:pt idx="149">
                  <c:v>4555.9399000000003</c:v>
                </c:pt>
                <c:pt idx="150">
                  <c:v>9864.5400000000009</c:v>
                </c:pt>
                <c:pt idx="151">
                  <c:v>6854.6602000000003</c:v>
                </c:pt>
                <c:pt idx="152">
                  <c:v>12286.9102</c:v>
                </c:pt>
                <c:pt idx="153">
                  <c:v>6497.5</c:v>
                </c:pt>
                <c:pt idx="154">
                  <c:v>12631.6299</c:v>
                </c:pt>
                <c:pt idx="155">
                  <c:v>5389.0801000000001</c:v>
                </c:pt>
                <c:pt idx="156">
                  <c:v>6925.1298999999999</c:v>
                </c:pt>
                <c:pt idx="157">
                  <c:v>1368.03</c:v>
                </c:pt>
                <c:pt idx="158">
                  <c:v>859.04</c:v>
                </c:pt>
                <c:pt idx="159">
                  <c:v>4679.0698000000002</c:v>
                </c:pt>
                <c:pt idx="160">
                  <c:v>6481.5097999999998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2947.8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10154.190399999999</c:v>
                </c:pt>
                <c:pt idx="169">
                  <c:v>0.7</c:v>
                </c:pt>
                <c:pt idx="170">
                  <c:v>2280.0900999999999</c:v>
                </c:pt>
                <c:pt idx="171">
                  <c:v>2.23</c:v>
                </c:pt>
                <c:pt idx="172">
                  <c:v>1.9E-2</c:v>
                </c:pt>
                <c:pt idx="173">
                  <c:v>43.08</c:v>
                </c:pt>
                <c:pt idx="174">
                  <c:v>0.33950000000000002</c:v>
                </c:pt>
                <c:pt idx="175">
                  <c:v>0</c:v>
                </c:pt>
                <c:pt idx="176">
                  <c:v>0</c:v>
                </c:pt>
                <c:pt idx="177">
                  <c:v>3190.1599000000001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1.7549999999999999</c:v>
                </c:pt>
                <c:pt idx="183">
                  <c:v>0</c:v>
                </c:pt>
                <c:pt idx="184">
                  <c:v>0.318</c:v>
                </c:pt>
                <c:pt idx="185">
                  <c:v>4.32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6.62</c:v>
                </c:pt>
                <c:pt idx="189">
                  <c:v>1.0780000000000001</c:v>
                </c:pt>
                <c:pt idx="190">
                  <c:v>6.17</c:v>
                </c:pt>
                <c:pt idx="191">
                  <c:v>0</c:v>
                </c:pt>
                <c:pt idx="192">
                  <c:v>2.54</c:v>
                </c:pt>
                <c:pt idx="193">
                  <c:v>1.49</c:v>
                </c:pt>
                <c:pt idx="194">
                  <c:v>3.5550000000000002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0.27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431</c:v>
                </c:pt>
                <c:pt idx="203">
                  <c:v>5.6</c:v>
                </c:pt>
                <c:pt idx="204">
                  <c:v>0</c:v>
                </c:pt>
                <c:pt idx="205">
                  <c:v>1.65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0.439</c:v>
                </c:pt>
                <c:pt idx="214">
                  <c:v>4.28</c:v>
                </c:pt>
                <c:pt idx="215">
                  <c:v>1.196</c:v>
                </c:pt>
                <c:pt idx="216">
                  <c:v>6.98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25.8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1.698</c:v>
                </c:pt>
                <c:pt idx="227">
                  <c:v>0.04</c:v>
                </c:pt>
                <c:pt idx="228">
                  <c:v>6.1</c:v>
                </c:pt>
                <c:pt idx="229">
                  <c:v>47.6</c:v>
                </c:pt>
                <c:pt idx="230">
                  <c:v>1.405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2.12</c:v>
                </c:pt>
                <c:pt idx="235">
                  <c:v>3.73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0.77</c:v>
                </c:pt>
                <c:pt idx="242">
                  <c:v>0</c:v>
                </c:pt>
                <c:pt idx="243">
                  <c:v>8.3800000000000008</c:v>
                </c:pt>
                <c:pt idx="244">
                  <c:v>2.56</c:v>
                </c:pt>
                <c:pt idx="245">
                  <c:v>32.200000000000003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3.28</c:v>
                </c:pt>
                <c:pt idx="250">
                  <c:v>0.56999999999999995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36.200000000000003</c:v>
                </c:pt>
                <c:pt idx="255">
                  <c:v>6.94</c:v>
                </c:pt>
                <c:pt idx="256">
                  <c:v>2.58</c:v>
                </c:pt>
                <c:pt idx="257">
                  <c:v>0</c:v>
                </c:pt>
                <c:pt idx="258">
                  <c:v>0.5</c:v>
                </c:pt>
                <c:pt idx="259">
                  <c:v>22</c:v>
                </c:pt>
                <c:pt idx="260">
                  <c:v>4.38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3.03</c:v>
                </c:pt>
                <c:pt idx="264">
                  <c:v>0.51</c:v>
                </c:pt>
                <c:pt idx="265">
                  <c:v>37.06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3.36</c:v>
                </c:pt>
                <c:pt idx="269">
                  <c:v>1.2849999999999999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2.69</c:v>
                </c:pt>
                <c:pt idx="277">
                  <c:v>1.8</c:v>
                </c:pt>
                <c:pt idx="278">
                  <c:v>0.82199999999999995</c:v>
                </c:pt>
                <c:pt idx="279">
                  <c:v>29</c:v>
                </c:pt>
                <c:pt idx="280">
                  <c:v>0</c:v>
                </c:pt>
                <c:pt idx="281">
                  <c:v>0</c:v>
                </c:pt>
                <c:pt idx="282">
                  <c:v>37</c:v>
                </c:pt>
                <c:pt idx="283">
                  <c:v>39.700000000000003</c:v>
                </c:pt>
                <c:pt idx="284">
                  <c:v>2.38</c:v>
                </c:pt>
                <c:pt idx="285">
                  <c:v>1.534</c:v>
                </c:pt>
                <c:pt idx="286">
                  <c:v>14.53</c:v>
                </c:pt>
                <c:pt idx="287">
                  <c:v>9.0950000000000006</c:v>
                </c:pt>
                <c:pt idx="288">
                  <c:v>2.1</c:v>
                </c:pt>
                <c:pt idx="289">
                  <c:v>4.46</c:v>
                </c:pt>
                <c:pt idx="290">
                  <c:v>0.86</c:v>
                </c:pt>
                <c:pt idx="291">
                  <c:v>18.13</c:v>
                </c:pt>
                <c:pt idx="292">
                  <c:v>10.82</c:v>
                </c:pt>
                <c:pt idx="293">
                  <c:v>0.79</c:v>
                </c:pt>
                <c:pt idx="294">
                  <c:v>6.6</c:v>
                </c:pt>
                <c:pt idx="295">
                  <c:v>3.73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8.5419999999999998</c:v>
                </c:pt>
                <c:pt idx="299">
                  <c:v>1E-3</c:v>
                </c:pt>
                <c:pt idx="300">
                  <c:v>9.0299999999999994</c:v>
                </c:pt>
                <c:pt idx="301">
                  <c:v>0.33300000000000002</c:v>
                </c:pt>
                <c:pt idx="302">
                  <c:v>8.1999999999999993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14.9</c:v>
                </c:pt>
                <c:pt idx="307">
                  <c:v>4.07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0.29599999999999999</c:v>
                </c:pt>
                <c:pt idx="312">
                  <c:v>1.37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7.43</c:v>
                </c:pt>
                <c:pt idx="316">
                  <c:v>5.75</c:v>
                </c:pt>
                <c:pt idx="317">
                  <c:v>6.0000000000000001E-3</c:v>
                </c:pt>
                <c:pt idx="318">
                  <c:v>5.8</c:v>
                </c:pt>
                <c:pt idx="319">
                  <c:v>6.56</c:v>
                </c:pt>
                <c:pt idx="320">
                  <c:v>1.63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4515.7299999999996</c:v>
                </c:pt>
                <c:pt idx="324">
                  <c:v>0</c:v>
                </c:pt>
                <c:pt idx="325">
                  <c:v>0.154</c:v>
                </c:pt>
                <c:pt idx="326">
                  <c:v>2</c:v>
                </c:pt>
                <c:pt idx="327">
                  <c:v>14.7</c:v>
                </c:pt>
                <c:pt idx="328">
                  <c:v>1.56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0.312</c:v>
                </c:pt>
                <c:pt idx="333">
                  <c:v>0.44</c:v>
                </c:pt>
                <c:pt idx="334">
                  <c:v>0</c:v>
                </c:pt>
                <c:pt idx="335">
                  <c:v>1.62</c:v>
                </c:pt>
                <c:pt idx="336">
                  <c:v>0</c:v>
                </c:pt>
                <c:pt idx="337">
                  <c:v>3.03</c:v>
                </c:pt>
                <c:pt idx="338">
                  <c:v>0.61599999999999999</c:v>
                </c:pt>
                <c:pt idx="339">
                  <c:v>6.6</c:v>
                </c:pt>
                <c:pt idx="340">
                  <c:v>0.48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50.75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1.345</c:v>
                </c:pt>
                <c:pt idx="355">
                  <c:v>3.39</c:v>
                </c:pt>
                <c:pt idx="356">
                  <c:v>2.04</c:v>
                </c:pt>
                <c:pt idx="357">
                  <c:v>0.16800000000000001</c:v>
                </c:pt>
                <c:pt idx="358">
                  <c:v>1.96</c:v>
                </c:pt>
                <c:pt idx="359">
                  <c:v>0.73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0.28699999999999998</c:v>
                </c:pt>
                <c:pt idx="363">
                  <c:v>0.42799999999999999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1.23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5.65</c:v>
                </c:pt>
                <c:pt idx="2">
                  <c:v>9</c:v>
                </c:pt>
                <c:pt idx="3">
                  <c:v>2.94</c:v>
                </c:pt>
                <c:pt idx="4">
                  <c:v>0.45800000000000002</c:v>
                </c:pt>
                <c:pt idx="5">
                  <c:v>0</c:v>
                </c:pt>
                <c:pt idx="6">
                  <c:v>7.03</c:v>
                </c:pt>
                <c:pt idx="7">
                  <c:v>0</c:v>
                </c:pt>
                <c:pt idx="8">
                  <c:v>56.2</c:v>
                </c:pt>
                <c:pt idx="9">
                  <c:v>3.01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10.68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</c:v>
                </c:pt>
                <c:pt idx="20">
                  <c:v>3.8319999999999999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8.9600000000000009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11.9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4.2750000000000004</c:v>
                </c:pt>
                <c:pt idx="34">
                  <c:v>7.14</c:v>
                </c:pt>
                <c:pt idx="35">
                  <c:v>0</c:v>
                </c:pt>
                <c:pt idx="36">
                  <c:v>0</c:v>
                </c:pt>
                <c:pt idx="37">
                  <c:v>1.38</c:v>
                </c:pt>
                <c:pt idx="38">
                  <c:v>0</c:v>
                </c:pt>
                <c:pt idx="39">
                  <c:v>2764.01</c:v>
                </c:pt>
                <c:pt idx="40">
                  <c:v>2372.9499999999998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1.6140000000000001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7.2</c:v>
                </c:pt>
                <c:pt idx="53">
                  <c:v>14</c:v>
                </c:pt>
                <c:pt idx="54">
                  <c:v>1.69</c:v>
                </c:pt>
                <c:pt idx="55">
                  <c:v>2.72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2.14</c:v>
                </c:pt>
                <c:pt idx="61">
                  <c:v>0</c:v>
                </c:pt>
                <c:pt idx="62">
                  <c:v>1.0780000000000001</c:v>
                </c:pt>
                <c:pt idx="63">
                  <c:v>3.085</c:v>
                </c:pt>
                <c:pt idx="64">
                  <c:v>19.23</c:v>
                </c:pt>
                <c:pt idx="65">
                  <c:v>6.6</c:v>
                </c:pt>
                <c:pt idx="66">
                  <c:v>1.198</c:v>
                </c:pt>
                <c:pt idx="67">
                  <c:v>11.15</c:v>
                </c:pt>
                <c:pt idx="68">
                  <c:v>5.86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18626.3691</c:v>
                </c:pt>
                <c:pt idx="73">
                  <c:v>0</c:v>
                </c:pt>
                <c:pt idx="74">
                  <c:v>17.72</c:v>
                </c:pt>
                <c:pt idx="75">
                  <c:v>13.4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2.2400000000000002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0.32800000000000001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3.43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47.95</c:v>
                </c:pt>
                <c:pt idx="94">
                  <c:v>20</c:v>
                </c:pt>
                <c:pt idx="95">
                  <c:v>0</c:v>
                </c:pt>
                <c:pt idx="96">
                  <c:v>1.59</c:v>
                </c:pt>
                <c:pt idx="97">
                  <c:v>4.2649999999999997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2.2599999999999998</c:v>
                </c:pt>
                <c:pt idx="105">
                  <c:v>0</c:v>
                </c:pt>
                <c:pt idx="106">
                  <c:v>0</c:v>
                </c:pt>
                <c:pt idx="107">
                  <c:v>15.7</c:v>
                </c:pt>
                <c:pt idx="108">
                  <c:v>1.31</c:v>
                </c:pt>
                <c:pt idx="109">
                  <c:v>7.9000000000000001E-2</c:v>
                </c:pt>
                <c:pt idx="110">
                  <c:v>9.3000000000000007</c:v>
                </c:pt>
                <c:pt idx="111">
                  <c:v>2.39</c:v>
                </c:pt>
                <c:pt idx="112">
                  <c:v>0</c:v>
                </c:pt>
                <c:pt idx="113">
                  <c:v>1.71</c:v>
                </c:pt>
                <c:pt idx="114">
                  <c:v>3.91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14.74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4.12</c:v>
                </c:pt>
                <c:pt idx="128">
                  <c:v>1.85</c:v>
                </c:pt>
                <c:pt idx="129">
                  <c:v>0</c:v>
                </c:pt>
                <c:pt idx="130">
                  <c:v>6.83</c:v>
                </c:pt>
                <c:pt idx="131">
                  <c:v>3.72</c:v>
                </c:pt>
                <c:pt idx="132">
                  <c:v>0</c:v>
                </c:pt>
                <c:pt idx="133">
                  <c:v>9.86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3.46</c:v>
                </c:pt>
                <c:pt idx="139">
                  <c:v>5.74E-2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</c:v>
                </c:pt>
                <c:pt idx="144">
                  <c:v>1.19</c:v>
                </c:pt>
                <c:pt idx="145">
                  <c:v>0.40899999999999997</c:v>
                </c:pt>
                <c:pt idx="146">
                  <c:v>4.54</c:v>
                </c:pt>
                <c:pt idx="147">
                  <c:v>5922.4301999999998</c:v>
                </c:pt>
                <c:pt idx="148">
                  <c:v>10403.7598</c:v>
                </c:pt>
                <c:pt idx="149">
                  <c:v>4768.2402000000002</c:v>
                </c:pt>
                <c:pt idx="150">
                  <c:v>9594.7803000000004</c:v>
                </c:pt>
                <c:pt idx="151">
                  <c:v>6374.0600999999997</c:v>
                </c:pt>
                <c:pt idx="152">
                  <c:v>12813.3799</c:v>
                </c:pt>
                <c:pt idx="153">
                  <c:v>6076.7997999999998</c:v>
                </c:pt>
                <c:pt idx="154">
                  <c:v>11612.0996</c:v>
                </c:pt>
                <c:pt idx="155">
                  <c:v>5301.5497999999998</c:v>
                </c:pt>
                <c:pt idx="156">
                  <c:v>6741.1801999999998</c:v>
                </c:pt>
                <c:pt idx="157">
                  <c:v>1398.97</c:v>
                </c:pt>
                <c:pt idx="158">
                  <c:v>0</c:v>
                </c:pt>
                <c:pt idx="159">
                  <c:v>4599.0897999999997</c:v>
                </c:pt>
                <c:pt idx="160">
                  <c:v>6353.8100999999997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2844.8998999999999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9960.1504000000004</c:v>
                </c:pt>
                <c:pt idx="169">
                  <c:v>0</c:v>
                </c:pt>
                <c:pt idx="170">
                  <c:v>2187.3600999999999</c:v>
                </c:pt>
                <c:pt idx="171">
                  <c:v>2.39</c:v>
                </c:pt>
                <c:pt idx="172">
                  <c:v>0</c:v>
                </c:pt>
                <c:pt idx="173">
                  <c:v>38.92</c:v>
                </c:pt>
                <c:pt idx="174">
                  <c:v>0.39350000000000002</c:v>
                </c:pt>
                <c:pt idx="175">
                  <c:v>0</c:v>
                </c:pt>
                <c:pt idx="176">
                  <c:v>0</c:v>
                </c:pt>
                <c:pt idx="177">
                  <c:v>3045.6399000000001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1.67</c:v>
                </c:pt>
                <c:pt idx="183">
                  <c:v>0</c:v>
                </c:pt>
                <c:pt idx="184">
                  <c:v>0.34</c:v>
                </c:pt>
                <c:pt idx="185">
                  <c:v>4.5999999999999996</c:v>
                </c:pt>
                <c:pt idx="186">
                  <c:v>0</c:v>
                </c:pt>
                <c:pt idx="187">
                  <c:v>0</c:v>
                </c:pt>
                <c:pt idx="188">
                  <c:v>5.72</c:v>
                </c:pt>
                <c:pt idx="189">
                  <c:v>1.022</c:v>
                </c:pt>
                <c:pt idx="190">
                  <c:v>5.68</c:v>
                </c:pt>
                <c:pt idx="191">
                  <c:v>0</c:v>
                </c:pt>
                <c:pt idx="192">
                  <c:v>2.4</c:v>
                </c:pt>
                <c:pt idx="193">
                  <c:v>1.44</c:v>
                </c:pt>
                <c:pt idx="194">
                  <c:v>3.07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0.33600000000000002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386</c:v>
                </c:pt>
                <c:pt idx="203">
                  <c:v>0</c:v>
                </c:pt>
                <c:pt idx="204">
                  <c:v>0.4</c:v>
                </c:pt>
                <c:pt idx="205">
                  <c:v>1.62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</c:v>
                </c:pt>
                <c:pt idx="214">
                  <c:v>0</c:v>
                </c:pt>
                <c:pt idx="215">
                  <c:v>1.1679999999999999</c:v>
                </c:pt>
                <c:pt idx="216">
                  <c:v>6.86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24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1.49</c:v>
                </c:pt>
                <c:pt idx="227">
                  <c:v>0</c:v>
                </c:pt>
                <c:pt idx="228">
                  <c:v>6.05</c:v>
                </c:pt>
                <c:pt idx="229">
                  <c:v>47.6</c:v>
                </c:pt>
                <c:pt idx="230">
                  <c:v>1.33</c:v>
                </c:pt>
                <c:pt idx="231">
                  <c:v>0.26</c:v>
                </c:pt>
                <c:pt idx="232">
                  <c:v>0</c:v>
                </c:pt>
                <c:pt idx="233">
                  <c:v>0</c:v>
                </c:pt>
                <c:pt idx="234">
                  <c:v>2.14</c:v>
                </c:pt>
                <c:pt idx="235">
                  <c:v>3.85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0.75</c:v>
                </c:pt>
                <c:pt idx="242">
                  <c:v>0</c:v>
                </c:pt>
                <c:pt idx="243">
                  <c:v>8.86</c:v>
                </c:pt>
                <c:pt idx="244">
                  <c:v>2.41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3.13</c:v>
                </c:pt>
                <c:pt idx="250">
                  <c:v>0.56999999999999995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39.200000000000003</c:v>
                </c:pt>
                <c:pt idx="255">
                  <c:v>6.5</c:v>
                </c:pt>
                <c:pt idx="256">
                  <c:v>2.5</c:v>
                </c:pt>
                <c:pt idx="257">
                  <c:v>0.97199999999999998</c:v>
                </c:pt>
                <c:pt idx="258">
                  <c:v>0.55000000000000004</c:v>
                </c:pt>
                <c:pt idx="259">
                  <c:v>23.8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2.99</c:v>
                </c:pt>
                <c:pt idx="264">
                  <c:v>0</c:v>
                </c:pt>
                <c:pt idx="265">
                  <c:v>34.08</c:v>
                </c:pt>
                <c:pt idx="266">
                  <c:v>0</c:v>
                </c:pt>
                <c:pt idx="267">
                  <c:v>45.18</c:v>
                </c:pt>
                <c:pt idx="268">
                  <c:v>3.46</c:v>
                </c:pt>
                <c:pt idx="269">
                  <c:v>1.39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2.75</c:v>
                </c:pt>
                <c:pt idx="277">
                  <c:v>0</c:v>
                </c:pt>
                <c:pt idx="278">
                  <c:v>0.77800000000000002</c:v>
                </c:pt>
                <c:pt idx="279">
                  <c:v>27.4</c:v>
                </c:pt>
                <c:pt idx="280">
                  <c:v>0</c:v>
                </c:pt>
                <c:pt idx="281">
                  <c:v>0.54</c:v>
                </c:pt>
                <c:pt idx="282">
                  <c:v>38.9</c:v>
                </c:pt>
                <c:pt idx="283">
                  <c:v>38</c:v>
                </c:pt>
                <c:pt idx="284">
                  <c:v>2.27</c:v>
                </c:pt>
                <c:pt idx="285">
                  <c:v>1.39</c:v>
                </c:pt>
                <c:pt idx="286">
                  <c:v>15.14</c:v>
                </c:pt>
                <c:pt idx="287">
                  <c:v>9.4499999999999993</c:v>
                </c:pt>
                <c:pt idx="288">
                  <c:v>0</c:v>
                </c:pt>
                <c:pt idx="289">
                  <c:v>0</c:v>
                </c:pt>
                <c:pt idx="290">
                  <c:v>0.82</c:v>
                </c:pt>
                <c:pt idx="291">
                  <c:v>18.690000000000001</c:v>
                </c:pt>
                <c:pt idx="292">
                  <c:v>11.26</c:v>
                </c:pt>
                <c:pt idx="293">
                  <c:v>0.85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8.7899999999999991</c:v>
                </c:pt>
                <c:pt idx="299">
                  <c:v>0</c:v>
                </c:pt>
                <c:pt idx="300">
                  <c:v>8.74</c:v>
                </c:pt>
                <c:pt idx="301">
                  <c:v>0</c:v>
                </c:pt>
                <c:pt idx="302">
                  <c:v>8.0399999999999991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14.1</c:v>
                </c:pt>
                <c:pt idx="307">
                  <c:v>3.59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1.3380000000000001</c:v>
                </c:pt>
                <c:pt idx="313">
                  <c:v>0</c:v>
                </c:pt>
                <c:pt idx="314">
                  <c:v>0</c:v>
                </c:pt>
                <c:pt idx="315">
                  <c:v>7.34</c:v>
                </c:pt>
                <c:pt idx="316">
                  <c:v>5.6</c:v>
                </c:pt>
                <c:pt idx="317">
                  <c:v>0</c:v>
                </c:pt>
                <c:pt idx="318">
                  <c:v>5.98</c:v>
                </c:pt>
                <c:pt idx="319">
                  <c:v>6.24</c:v>
                </c:pt>
                <c:pt idx="320">
                  <c:v>1.575</c:v>
                </c:pt>
                <c:pt idx="321">
                  <c:v>0</c:v>
                </c:pt>
                <c:pt idx="322">
                  <c:v>0</c:v>
                </c:pt>
                <c:pt idx="323">
                  <c:v>4331.2798000000003</c:v>
                </c:pt>
                <c:pt idx="324">
                  <c:v>0</c:v>
                </c:pt>
                <c:pt idx="325">
                  <c:v>0.17</c:v>
                </c:pt>
                <c:pt idx="326">
                  <c:v>0</c:v>
                </c:pt>
                <c:pt idx="327">
                  <c:v>15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0.31900000000000001</c:v>
                </c:pt>
                <c:pt idx="333">
                  <c:v>0</c:v>
                </c:pt>
                <c:pt idx="334">
                  <c:v>1.04</c:v>
                </c:pt>
                <c:pt idx="335">
                  <c:v>1.5549999999999999</c:v>
                </c:pt>
                <c:pt idx="336">
                  <c:v>6.9000000000000006E-2</c:v>
                </c:pt>
                <c:pt idx="337">
                  <c:v>2.92</c:v>
                </c:pt>
                <c:pt idx="338">
                  <c:v>0</c:v>
                </c:pt>
                <c:pt idx="339">
                  <c:v>6.94</c:v>
                </c:pt>
                <c:pt idx="340">
                  <c:v>0.499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45.26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1.23</c:v>
                </c:pt>
                <c:pt idx="355">
                  <c:v>3.07</c:v>
                </c:pt>
                <c:pt idx="356">
                  <c:v>1.94</c:v>
                </c:pt>
                <c:pt idx="357">
                  <c:v>0</c:v>
                </c:pt>
                <c:pt idx="358">
                  <c:v>1.89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0.26</c:v>
                </c:pt>
                <c:pt idx="363">
                  <c:v>0.48599999999999999</c:v>
                </c:pt>
                <c:pt idx="364">
                  <c:v>0</c:v>
                </c:pt>
                <c:pt idx="365">
                  <c:v>0</c:v>
                </c:pt>
                <c:pt idx="366">
                  <c:v>1.01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20</c:v>
                </c:pt>
                <c:pt idx="2">
                  <c:v>52</c:v>
                </c:pt>
                <c:pt idx="3">
                  <c:v>17</c:v>
                </c:pt>
                <c:pt idx="4">
                  <c:v>40</c:v>
                </c:pt>
                <c:pt idx="5">
                  <c:v>0</c:v>
                </c:pt>
                <c:pt idx="6">
                  <c:v>17</c:v>
                </c:pt>
                <c:pt idx="7">
                  <c:v>0</c:v>
                </c:pt>
                <c:pt idx="8">
                  <c:v>17</c:v>
                </c:pt>
                <c:pt idx="9">
                  <c:v>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37</c:v>
                </c:pt>
                <c:pt idx="20">
                  <c:v>22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19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22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19</c:v>
                </c:pt>
                <c:pt idx="38">
                  <c:v>0</c:v>
                </c:pt>
                <c:pt idx="39">
                  <c:v>17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15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19</c:v>
                </c:pt>
                <c:pt idx="60">
                  <c:v>18</c:v>
                </c:pt>
                <c:pt idx="61">
                  <c:v>0</c:v>
                </c:pt>
                <c:pt idx="62">
                  <c:v>23</c:v>
                </c:pt>
                <c:pt idx="63">
                  <c:v>38</c:v>
                </c:pt>
                <c:pt idx="64">
                  <c:v>26</c:v>
                </c:pt>
                <c:pt idx="65">
                  <c:v>24</c:v>
                </c:pt>
                <c:pt idx="66">
                  <c:v>14</c:v>
                </c:pt>
                <c:pt idx="67">
                  <c:v>14</c:v>
                </c:pt>
                <c:pt idx="68">
                  <c:v>12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15</c:v>
                </c:pt>
                <c:pt idx="73">
                  <c:v>0</c:v>
                </c:pt>
                <c:pt idx="74">
                  <c:v>20</c:v>
                </c:pt>
                <c:pt idx="75">
                  <c:v>16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15</c:v>
                </c:pt>
                <c:pt idx="81">
                  <c:v>0</c:v>
                </c:pt>
                <c:pt idx="82">
                  <c:v>0</c:v>
                </c:pt>
                <c:pt idx="83">
                  <c:v>11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0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19</c:v>
                </c:pt>
                <c:pt idx="94">
                  <c:v>0</c:v>
                </c:pt>
                <c:pt idx="95">
                  <c:v>38</c:v>
                </c:pt>
                <c:pt idx="96">
                  <c:v>19</c:v>
                </c:pt>
                <c:pt idx="97">
                  <c:v>19</c:v>
                </c:pt>
                <c:pt idx="98">
                  <c:v>0</c:v>
                </c:pt>
                <c:pt idx="99">
                  <c:v>32</c:v>
                </c:pt>
                <c:pt idx="100">
                  <c:v>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16</c:v>
                </c:pt>
                <c:pt idx="109">
                  <c:v>24</c:v>
                </c:pt>
                <c:pt idx="110">
                  <c:v>4</c:v>
                </c:pt>
                <c:pt idx="111">
                  <c:v>36</c:v>
                </c:pt>
                <c:pt idx="112">
                  <c:v>29</c:v>
                </c:pt>
                <c:pt idx="113">
                  <c:v>16</c:v>
                </c:pt>
                <c:pt idx="114">
                  <c:v>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19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19</c:v>
                </c:pt>
                <c:pt idx="129">
                  <c:v>0</c:v>
                </c:pt>
                <c:pt idx="130">
                  <c:v>0</c:v>
                </c:pt>
                <c:pt idx="131">
                  <c:v>8</c:v>
                </c:pt>
                <c:pt idx="132">
                  <c:v>10</c:v>
                </c:pt>
                <c:pt idx="133">
                  <c:v>10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16</c:v>
                </c:pt>
                <c:pt idx="139">
                  <c:v>34</c:v>
                </c:pt>
                <c:pt idx="140">
                  <c:v>0</c:v>
                </c:pt>
                <c:pt idx="141">
                  <c:v>0</c:v>
                </c:pt>
                <c:pt idx="142">
                  <c:v>17</c:v>
                </c:pt>
                <c:pt idx="143">
                  <c:v>8</c:v>
                </c:pt>
                <c:pt idx="144">
                  <c:v>19</c:v>
                </c:pt>
                <c:pt idx="145">
                  <c:v>15</c:v>
                </c:pt>
                <c:pt idx="146">
                  <c:v>0</c:v>
                </c:pt>
                <c:pt idx="147">
                  <c:v>19</c:v>
                </c:pt>
                <c:pt idx="148">
                  <c:v>17</c:v>
                </c:pt>
                <c:pt idx="149">
                  <c:v>17</c:v>
                </c:pt>
                <c:pt idx="150">
                  <c:v>17</c:v>
                </c:pt>
                <c:pt idx="151">
                  <c:v>30</c:v>
                </c:pt>
                <c:pt idx="152">
                  <c:v>20</c:v>
                </c:pt>
                <c:pt idx="153">
                  <c:v>18</c:v>
                </c:pt>
                <c:pt idx="154">
                  <c:v>20</c:v>
                </c:pt>
                <c:pt idx="155">
                  <c:v>15</c:v>
                </c:pt>
                <c:pt idx="156">
                  <c:v>15</c:v>
                </c:pt>
                <c:pt idx="157">
                  <c:v>19</c:v>
                </c:pt>
                <c:pt idx="158">
                  <c:v>18</c:v>
                </c:pt>
                <c:pt idx="159">
                  <c:v>17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19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19</c:v>
                </c:pt>
                <c:pt idx="171">
                  <c:v>19</c:v>
                </c:pt>
                <c:pt idx="172">
                  <c:v>0</c:v>
                </c:pt>
                <c:pt idx="173">
                  <c:v>21</c:v>
                </c:pt>
                <c:pt idx="174">
                  <c:v>20</c:v>
                </c:pt>
                <c:pt idx="175">
                  <c:v>0</c:v>
                </c:pt>
                <c:pt idx="176">
                  <c:v>0</c:v>
                </c:pt>
                <c:pt idx="177">
                  <c:v>17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0</c:v>
                </c:pt>
                <c:pt idx="184">
                  <c:v>8</c:v>
                </c:pt>
                <c:pt idx="185">
                  <c:v>19</c:v>
                </c:pt>
                <c:pt idx="186">
                  <c:v>0</c:v>
                </c:pt>
                <c:pt idx="187">
                  <c:v>0</c:v>
                </c:pt>
                <c:pt idx="188">
                  <c:v>18</c:v>
                </c:pt>
                <c:pt idx="189">
                  <c:v>7</c:v>
                </c:pt>
                <c:pt idx="190">
                  <c:v>19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19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16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3</c:v>
                </c:pt>
                <c:pt idx="203">
                  <c:v>0</c:v>
                </c:pt>
                <c:pt idx="204">
                  <c:v>0</c:v>
                </c:pt>
                <c:pt idx="205">
                  <c:v>19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16</c:v>
                </c:pt>
                <c:pt idx="214">
                  <c:v>0</c:v>
                </c:pt>
                <c:pt idx="215">
                  <c:v>14</c:v>
                </c:pt>
                <c:pt idx="216">
                  <c:v>31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22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20</c:v>
                </c:pt>
                <c:pt idx="227">
                  <c:v>0</c:v>
                </c:pt>
                <c:pt idx="228">
                  <c:v>19</c:v>
                </c:pt>
                <c:pt idx="229">
                  <c:v>41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20</c:v>
                </c:pt>
                <c:pt idx="242">
                  <c:v>0</c:v>
                </c:pt>
                <c:pt idx="243">
                  <c:v>28</c:v>
                </c:pt>
                <c:pt idx="244">
                  <c:v>20</c:v>
                </c:pt>
                <c:pt idx="245">
                  <c:v>5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19</c:v>
                </c:pt>
                <c:pt idx="250">
                  <c:v>34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23</c:v>
                </c:pt>
                <c:pt idx="256">
                  <c:v>27</c:v>
                </c:pt>
                <c:pt idx="257">
                  <c:v>52</c:v>
                </c:pt>
                <c:pt idx="258">
                  <c:v>0</c:v>
                </c:pt>
                <c:pt idx="259">
                  <c:v>19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</c:v>
                </c:pt>
                <c:pt idx="264">
                  <c:v>0</c:v>
                </c:pt>
                <c:pt idx="265">
                  <c:v>4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19</c:v>
                </c:pt>
                <c:pt idx="279">
                  <c:v>11</c:v>
                </c:pt>
                <c:pt idx="280">
                  <c:v>0</c:v>
                </c:pt>
                <c:pt idx="281">
                  <c:v>21</c:v>
                </c:pt>
                <c:pt idx="282">
                  <c:v>19</c:v>
                </c:pt>
                <c:pt idx="283">
                  <c:v>19</c:v>
                </c:pt>
                <c:pt idx="284">
                  <c:v>18</c:v>
                </c:pt>
                <c:pt idx="285">
                  <c:v>8</c:v>
                </c:pt>
                <c:pt idx="286">
                  <c:v>29</c:v>
                </c:pt>
                <c:pt idx="287">
                  <c:v>19</c:v>
                </c:pt>
                <c:pt idx="288">
                  <c:v>0</c:v>
                </c:pt>
                <c:pt idx="289">
                  <c:v>0</c:v>
                </c:pt>
                <c:pt idx="290">
                  <c:v>4</c:v>
                </c:pt>
                <c:pt idx="291">
                  <c:v>19</c:v>
                </c:pt>
                <c:pt idx="292">
                  <c:v>19</c:v>
                </c:pt>
                <c:pt idx="293">
                  <c:v>0</c:v>
                </c:pt>
                <c:pt idx="294">
                  <c:v>9</c:v>
                </c:pt>
                <c:pt idx="295">
                  <c:v>32</c:v>
                </c:pt>
                <c:pt idx="296">
                  <c:v>0</c:v>
                </c:pt>
                <c:pt idx="297">
                  <c:v>0</c:v>
                </c:pt>
                <c:pt idx="298">
                  <c:v>22</c:v>
                </c:pt>
                <c:pt idx="299">
                  <c:v>0</c:v>
                </c:pt>
                <c:pt idx="300">
                  <c:v>32</c:v>
                </c:pt>
                <c:pt idx="301">
                  <c:v>8</c:v>
                </c:pt>
                <c:pt idx="302">
                  <c:v>12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8</c:v>
                </c:pt>
                <c:pt idx="307">
                  <c:v>19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17</c:v>
                </c:pt>
                <c:pt idx="312">
                  <c:v>14</c:v>
                </c:pt>
                <c:pt idx="313">
                  <c:v>9</c:v>
                </c:pt>
                <c:pt idx="314">
                  <c:v>0</c:v>
                </c:pt>
                <c:pt idx="315">
                  <c:v>19</c:v>
                </c:pt>
                <c:pt idx="316">
                  <c:v>25</c:v>
                </c:pt>
                <c:pt idx="317">
                  <c:v>0</c:v>
                </c:pt>
                <c:pt idx="318">
                  <c:v>34</c:v>
                </c:pt>
                <c:pt idx="319">
                  <c:v>23</c:v>
                </c:pt>
                <c:pt idx="320">
                  <c:v>19</c:v>
                </c:pt>
                <c:pt idx="321">
                  <c:v>0</c:v>
                </c:pt>
                <c:pt idx="322">
                  <c:v>0</c:v>
                </c:pt>
                <c:pt idx="323">
                  <c:v>17</c:v>
                </c:pt>
                <c:pt idx="324">
                  <c:v>0</c:v>
                </c:pt>
                <c:pt idx="325">
                  <c:v>35</c:v>
                </c:pt>
                <c:pt idx="326">
                  <c:v>0</c:v>
                </c:pt>
                <c:pt idx="327">
                  <c:v>31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14</c:v>
                </c:pt>
                <c:pt idx="333">
                  <c:v>7</c:v>
                </c:pt>
                <c:pt idx="334">
                  <c:v>41</c:v>
                </c:pt>
                <c:pt idx="335">
                  <c:v>14</c:v>
                </c:pt>
                <c:pt idx="336">
                  <c:v>36</c:v>
                </c:pt>
                <c:pt idx="337">
                  <c:v>22</c:v>
                </c:pt>
                <c:pt idx="338">
                  <c:v>42</c:v>
                </c:pt>
                <c:pt idx="339">
                  <c:v>19</c:v>
                </c:pt>
                <c:pt idx="340">
                  <c:v>19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22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19</c:v>
                </c:pt>
                <c:pt idx="355">
                  <c:v>1</c:v>
                </c:pt>
                <c:pt idx="356">
                  <c:v>32</c:v>
                </c:pt>
                <c:pt idx="357">
                  <c:v>0</c:v>
                </c:pt>
                <c:pt idx="358">
                  <c:v>36</c:v>
                </c:pt>
                <c:pt idx="359">
                  <c:v>19</c:v>
                </c:pt>
                <c:pt idx="360">
                  <c:v>0</c:v>
                </c:pt>
                <c:pt idx="361">
                  <c:v>8</c:v>
                </c:pt>
                <c:pt idx="362">
                  <c:v>32</c:v>
                </c:pt>
                <c:pt idx="363">
                  <c:v>20</c:v>
                </c:pt>
                <c:pt idx="364">
                  <c:v>0</c:v>
                </c:pt>
                <c:pt idx="365">
                  <c:v>14</c:v>
                </c:pt>
                <c:pt idx="366">
                  <c:v>16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25</c:v>
                </c:pt>
                <c:pt idx="4">
                  <c:v>12</c:v>
                </c:pt>
                <c:pt idx="5">
                  <c:v>0</c:v>
                </c:pt>
                <c:pt idx="6">
                  <c:v>24</c:v>
                </c:pt>
                <c:pt idx="7">
                  <c:v>0</c:v>
                </c:pt>
                <c:pt idx="8">
                  <c:v>0</c:v>
                </c:pt>
                <c:pt idx="9">
                  <c:v>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43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38</c:v>
                </c:pt>
                <c:pt idx="54">
                  <c:v>5</c:v>
                </c:pt>
                <c:pt idx="55">
                  <c:v>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9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42</c:v>
                </c:pt>
                <c:pt idx="65">
                  <c:v>0</c:v>
                </c:pt>
                <c:pt idx="66">
                  <c:v>25</c:v>
                </c:pt>
                <c:pt idx="67">
                  <c:v>10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6</c:v>
                </c:pt>
                <c:pt idx="73">
                  <c:v>0</c:v>
                </c:pt>
                <c:pt idx="74">
                  <c:v>25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  <c:pt idx="83">
                  <c:v>5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43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25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24</c:v>
                </c:pt>
                <c:pt idx="109">
                  <c:v>1</c:v>
                </c:pt>
                <c:pt idx="110">
                  <c:v>13</c:v>
                </c:pt>
                <c:pt idx="111">
                  <c:v>6</c:v>
                </c:pt>
                <c:pt idx="112">
                  <c:v>0</c:v>
                </c:pt>
                <c:pt idx="113">
                  <c:v>0</c:v>
                </c:pt>
                <c:pt idx="114">
                  <c:v>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7</c:v>
                </c:pt>
                <c:pt idx="125">
                  <c:v>0</c:v>
                </c:pt>
                <c:pt idx="126">
                  <c:v>11</c:v>
                </c:pt>
                <c:pt idx="127">
                  <c:v>9</c:v>
                </c:pt>
                <c:pt idx="128">
                  <c:v>24</c:v>
                </c:pt>
                <c:pt idx="129">
                  <c:v>0</c:v>
                </c:pt>
                <c:pt idx="130">
                  <c:v>0</c:v>
                </c:pt>
                <c:pt idx="131">
                  <c:v>43</c:v>
                </c:pt>
                <c:pt idx="132">
                  <c:v>14</c:v>
                </c:pt>
                <c:pt idx="133">
                  <c:v>25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24</c:v>
                </c:pt>
                <c:pt idx="139">
                  <c:v>11</c:v>
                </c:pt>
                <c:pt idx="140">
                  <c:v>0</c:v>
                </c:pt>
                <c:pt idx="141">
                  <c:v>0</c:v>
                </c:pt>
                <c:pt idx="142">
                  <c:v>10</c:v>
                </c:pt>
                <c:pt idx="143">
                  <c:v>15</c:v>
                </c:pt>
                <c:pt idx="144">
                  <c:v>4</c:v>
                </c:pt>
                <c:pt idx="145">
                  <c:v>5</c:v>
                </c:pt>
                <c:pt idx="146">
                  <c:v>0</c:v>
                </c:pt>
                <c:pt idx="147">
                  <c:v>11</c:v>
                </c:pt>
                <c:pt idx="148">
                  <c:v>40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8</c:v>
                </c:pt>
                <c:pt idx="153">
                  <c:v>22</c:v>
                </c:pt>
                <c:pt idx="154">
                  <c:v>40</c:v>
                </c:pt>
                <c:pt idx="155">
                  <c:v>49</c:v>
                </c:pt>
                <c:pt idx="156">
                  <c:v>41</c:v>
                </c:pt>
                <c:pt idx="157">
                  <c:v>11</c:v>
                </c:pt>
                <c:pt idx="158">
                  <c:v>28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53</c:v>
                </c:pt>
                <c:pt idx="171">
                  <c:v>0</c:v>
                </c:pt>
                <c:pt idx="172">
                  <c:v>0</c:v>
                </c:pt>
                <c:pt idx="173">
                  <c:v>42</c:v>
                </c:pt>
                <c:pt idx="174">
                  <c:v>4</c:v>
                </c:pt>
                <c:pt idx="175">
                  <c:v>0</c:v>
                </c:pt>
                <c:pt idx="176">
                  <c:v>0</c:v>
                </c:pt>
                <c:pt idx="177">
                  <c:v>41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3</c:v>
                </c:pt>
                <c:pt idx="185">
                  <c:v>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42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25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5</c:v>
                </c:pt>
                <c:pt idx="214">
                  <c:v>0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42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43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8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6</c:v>
                </c:pt>
                <c:pt idx="244">
                  <c:v>0</c:v>
                </c:pt>
                <c:pt idx="245">
                  <c:v>23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14</c:v>
                </c:pt>
                <c:pt idx="255">
                  <c:v>48</c:v>
                </c:pt>
                <c:pt idx="256">
                  <c:v>0</c:v>
                </c:pt>
                <c:pt idx="257">
                  <c:v>37</c:v>
                </c:pt>
                <c:pt idx="258">
                  <c:v>12</c:v>
                </c:pt>
                <c:pt idx="259">
                  <c:v>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28</c:v>
                </c:pt>
                <c:pt idx="264">
                  <c:v>0</c:v>
                </c:pt>
                <c:pt idx="265">
                  <c:v>12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8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5</c:v>
                </c:pt>
                <c:pt idx="283">
                  <c:v>0</c:v>
                </c:pt>
                <c:pt idx="284">
                  <c:v>29</c:v>
                </c:pt>
                <c:pt idx="285">
                  <c:v>0</c:v>
                </c:pt>
                <c:pt idx="286">
                  <c:v>20</c:v>
                </c:pt>
                <c:pt idx="287">
                  <c:v>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6</c:v>
                </c:pt>
                <c:pt idx="292">
                  <c:v>7</c:v>
                </c:pt>
                <c:pt idx="293">
                  <c:v>24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5</c:v>
                </c:pt>
                <c:pt idx="299">
                  <c:v>0</c:v>
                </c:pt>
                <c:pt idx="300">
                  <c:v>0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10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24</c:v>
                </c:pt>
                <c:pt idx="316">
                  <c:v>0</c:v>
                </c:pt>
                <c:pt idx="317">
                  <c:v>0</c:v>
                </c:pt>
                <c:pt idx="318">
                  <c:v>24</c:v>
                </c:pt>
                <c:pt idx="319">
                  <c:v>0</c:v>
                </c:pt>
                <c:pt idx="320">
                  <c:v>42</c:v>
                </c:pt>
                <c:pt idx="321">
                  <c:v>0</c:v>
                </c:pt>
                <c:pt idx="322">
                  <c:v>0</c:v>
                </c:pt>
                <c:pt idx="323">
                  <c:v>51</c:v>
                </c:pt>
                <c:pt idx="324">
                  <c:v>0</c:v>
                </c:pt>
                <c:pt idx="325">
                  <c:v>6</c:v>
                </c:pt>
                <c:pt idx="326">
                  <c:v>0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6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5</c:v>
                </c:pt>
                <c:pt idx="340">
                  <c:v>8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25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43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11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6.3</c:v>
                </c:pt>
                <c:pt idx="2">
                  <c:v>7.35</c:v>
                </c:pt>
                <c:pt idx="3">
                  <c:v>3.1949999999999998</c:v>
                </c:pt>
                <c:pt idx="4">
                  <c:v>0.45200000000000001</c:v>
                </c:pt>
                <c:pt idx="5">
                  <c:v>0</c:v>
                </c:pt>
                <c:pt idx="6">
                  <c:v>7.02</c:v>
                </c:pt>
                <c:pt idx="7">
                  <c:v>0</c:v>
                </c:pt>
                <c:pt idx="8">
                  <c:v>58.8</c:v>
                </c:pt>
                <c:pt idx="9">
                  <c:v>2.96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3.351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12.81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3.92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2719.55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1.6719999999999999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7.85</c:v>
                </c:pt>
                <c:pt idx="53">
                  <c:v>13.66</c:v>
                </c:pt>
                <c:pt idx="54">
                  <c:v>1.6180000000000001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2.14</c:v>
                </c:pt>
                <c:pt idx="61">
                  <c:v>0</c:v>
                </c:pt>
                <c:pt idx="62">
                  <c:v>0.91700000000000004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1.22</c:v>
                </c:pt>
                <c:pt idx="67">
                  <c:v>11.01</c:v>
                </c:pt>
                <c:pt idx="68">
                  <c:v>6.46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17909.75</c:v>
                </c:pt>
                <c:pt idx="73">
                  <c:v>0</c:v>
                </c:pt>
                <c:pt idx="74">
                  <c:v>18.98</c:v>
                </c:pt>
                <c:pt idx="75">
                  <c:v>12.95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2.09</c:v>
                </c:pt>
                <c:pt idx="81">
                  <c:v>0</c:v>
                </c:pt>
                <c:pt idx="82">
                  <c:v>0</c:v>
                </c:pt>
                <c:pt idx="83">
                  <c:v>0.33300000000000002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3.83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50.7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5.85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1.33</c:v>
                </c:pt>
                <c:pt idx="109">
                  <c:v>7.9000000000000001E-2</c:v>
                </c:pt>
                <c:pt idx="110">
                  <c:v>10.1</c:v>
                </c:pt>
                <c:pt idx="111">
                  <c:v>2.19</c:v>
                </c:pt>
                <c:pt idx="112">
                  <c:v>3.3</c:v>
                </c:pt>
                <c:pt idx="113">
                  <c:v>1.78</c:v>
                </c:pt>
                <c:pt idx="114">
                  <c:v>4.3499999999999996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14.91</c:v>
                </c:pt>
                <c:pt idx="125">
                  <c:v>0</c:v>
                </c:pt>
                <c:pt idx="126">
                  <c:v>0</c:v>
                </c:pt>
                <c:pt idx="127">
                  <c:v>3.492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3.98</c:v>
                </c:pt>
                <c:pt idx="132">
                  <c:v>0.01</c:v>
                </c:pt>
                <c:pt idx="133">
                  <c:v>10.06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8.15</c:v>
                </c:pt>
                <c:pt idx="143">
                  <c:v>0.378</c:v>
                </c:pt>
                <c:pt idx="144">
                  <c:v>1.175</c:v>
                </c:pt>
                <c:pt idx="145">
                  <c:v>0.376</c:v>
                </c:pt>
                <c:pt idx="146">
                  <c:v>0</c:v>
                </c:pt>
                <c:pt idx="147">
                  <c:v>5828.9701999999997</c:v>
                </c:pt>
                <c:pt idx="148">
                  <c:v>10346.5898</c:v>
                </c:pt>
                <c:pt idx="149">
                  <c:v>4954.46</c:v>
                </c:pt>
                <c:pt idx="150">
                  <c:v>9983.2196999999996</c:v>
                </c:pt>
                <c:pt idx="151">
                  <c:v>6814.52</c:v>
                </c:pt>
                <c:pt idx="152">
                  <c:v>11060.8799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5397.71</c:v>
                </c:pt>
                <c:pt idx="156">
                  <c:v>6761.71</c:v>
                </c:pt>
                <c:pt idx="157">
                  <c:v>1374.29</c:v>
                </c:pt>
                <c:pt idx="158">
                  <c:v>479.48</c:v>
                </c:pt>
                <c:pt idx="159">
                  <c:v>4883.0497999999998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2746.3501000000001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2285.9198999999999</c:v>
                </c:pt>
                <c:pt idx="171">
                  <c:v>2.27</c:v>
                </c:pt>
                <c:pt idx="172">
                  <c:v>0</c:v>
                </c:pt>
                <c:pt idx="173">
                  <c:v>35.479999999999997</c:v>
                </c:pt>
                <c:pt idx="174">
                  <c:v>0.40500000000000003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0.33850000000000002</c:v>
                </c:pt>
                <c:pt idx="185">
                  <c:v>4.46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1.0760000000000001</c:v>
                </c:pt>
                <c:pt idx="190">
                  <c:v>5.82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0.34499999999999997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1.7050000000000001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0.433</c:v>
                </c:pt>
                <c:pt idx="214">
                  <c:v>0</c:v>
                </c:pt>
                <c:pt idx="215">
                  <c:v>1.23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22.7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6.17</c:v>
                </c:pt>
                <c:pt idx="229">
                  <c:v>46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3.75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2.48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3.2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5.98</c:v>
                </c:pt>
                <c:pt idx="256">
                  <c:v>2.4500000000000002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23.66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3.15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28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38.6</c:v>
                </c:pt>
                <c:pt idx="283">
                  <c:v>36.799999999999997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9.3000000000000007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17.78</c:v>
                </c:pt>
                <c:pt idx="292">
                  <c:v>12</c:v>
                </c:pt>
                <c:pt idx="293">
                  <c:v>0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7.4619999999999997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14.7</c:v>
                </c:pt>
                <c:pt idx="307">
                  <c:v>3.87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1.3740000000000001</c:v>
                </c:pt>
                <c:pt idx="313">
                  <c:v>4.68</c:v>
                </c:pt>
                <c:pt idx="314">
                  <c:v>0</c:v>
                </c:pt>
                <c:pt idx="315">
                  <c:v>7.38</c:v>
                </c:pt>
                <c:pt idx="316">
                  <c:v>5.65</c:v>
                </c:pt>
                <c:pt idx="317">
                  <c:v>0</c:v>
                </c:pt>
                <c:pt idx="318">
                  <c:v>6.07</c:v>
                </c:pt>
                <c:pt idx="319">
                  <c:v>5.5</c:v>
                </c:pt>
                <c:pt idx="320">
                  <c:v>1.615</c:v>
                </c:pt>
                <c:pt idx="321">
                  <c:v>0</c:v>
                </c:pt>
                <c:pt idx="322">
                  <c:v>0</c:v>
                </c:pt>
                <c:pt idx="323">
                  <c:v>4519.7002000000002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14.3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2.86</c:v>
                </c:pt>
                <c:pt idx="338">
                  <c:v>0.71199999999999997</c:v>
                </c:pt>
                <c:pt idx="339">
                  <c:v>6.44</c:v>
                </c:pt>
                <c:pt idx="340">
                  <c:v>0.52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3.24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0.64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2.84</c:v>
                </c:pt>
                <c:pt idx="4">
                  <c:v>0.45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3.694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0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1.2949999999999999</c:v>
                </c:pt>
                <c:pt idx="38">
                  <c:v>0</c:v>
                </c:pt>
                <c:pt idx="39">
                  <c:v>2648.3798999999999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13.16</c:v>
                </c:pt>
                <c:pt idx="54">
                  <c:v>1.65</c:v>
                </c:pt>
                <c:pt idx="55">
                  <c:v>2.5150000000000001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2.02</c:v>
                </c:pt>
                <c:pt idx="61">
                  <c:v>0</c:v>
                </c:pt>
                <c:pt idx="62">
                  <c:v>0</c:v>
                </c:pt>
                <c:pt idx="63">
                  <c:v>3.15</c:v>
                </c:pt>
                <c:pt idx="64">
                  <c:v>19.7</c:v>
                </c:pt>
                <c:pt idx="65">
                  <c:v>0</c:v>
                </c:pt>
                <c:pt idx="66">
                  <c:v>1.19</c:v>
                </c:pt>
                <c:pt idx="67">
                  <c:v>10.24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17974.5098</c:v>
                </c:pt>
                <c:pt idx="73">
                  <c:v>0</c:v>
                </c:pt>
                <c:pt idx="74">
                  <c:v>17.5</c:v>
                </c:pt>
                <c:pt idx="75">
                  <c:v>12.8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0.312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9.3650000000000002</c:v>
                </c:pt>
                <c:pt idx="111">
                  <c:v>2.2799999999999998</c:v>
                </c:pt>
                <c:pt idx="112">
                  <c:v>0</c:v>
                </c:pt>
                <c:pt idx="113">
                  <c:v>0</c:v>
                </c:pt>
                <c:pt idx="114">
                  <c:v>3.91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13.855</c:v>
                </c:pt>
                <c:pt idx="125">
                  <c:v>0</c:v>
                </c:pt>
                <c:pt idx="126">
                  <c:v>0</c:v>
                </c:pt>
                <c:pt idx="127">
                  <c:v>3.8460000000000001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</c:v>
                </c:pt>
                <c:pt idx="139">
                  <c:v>5.8799999999999998E-2</c:v>
                </c:pt>
                <c:pt idx="140">
                  <c:v>0</c:v>
                </c:pt>
                <c:pt idx="141">
                  <c:v>0</c:v>
                </c:pt>
                <c:pt idx="142">
                  <c:v>7.7</c:v>
                </c:pt>
                <c:pt idx="143">
                  <c:v>0.29599999999999999</c:v>
                </c:pt>
                <c:pt idx="144">
                  <c:v>1.1100000000000001</c:v>
                </c:pt>
                <c:pt idx="145">
                  <c:v>0.35199999999999998</c:v>
                </c:pt>
                <c:pt idx="146">
                  <c:v>0</c:v>
                </c:pt>
                <c:pt idx="147">
                  <c:v>5664.7997999999998</c:v>
                </c:pt>
                <c:pt idx="148">
                  <c:v>10001.809600000001</c:v>
                </c:pt>
                <c:pt idx="149">
                  <c:v>4555.9399000000003</c:v>
                </c:pt>
                <c:pt idx="150">
                  <c:v>0</c:v>
                </c:pt>
                <c:pt idx="151">
                  <c:v>0</c:v>
                </c:pt>
                <c:pt idx="152">
                  <c:v>11927.96</c:v>
                </c:pt>
                <c:pt idx="153">
                  <c:v>4971.04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1339.99</c:v>
                </c:pt>
                <c:pt idx="158">
                  <c:v>425.69</c:v>
                </c:pt>
                <c:pt idx="159">
                  <c:v>0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2.23</c:v>
                </c:pt>
                <c:pt idx="172">
                  <c:v>0</c:v>
                </c:pt>
                <c:pt idx="173">
                  <c:v>32.26</c:v>
                </c:pt>
                <c:pt idx="174">
                  <c:v>0.36799999999999999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0.313</c:v>
                </c:pt>
                <c:pt idx="185">
                  <c:v>4.45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0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396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1.0860000000000001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1.26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32.200000000000003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36.520000000000003</c:v>
                </c:pt>
                <c:pt idx="255">
                  <c:v>5.88</c:v>
                </c:pt>
                <c:pt idx="256">
                  <c:v>0</c:v>
                </c:pt>
                <c:pt idx="257">
                  <c:v>0</c:v>
                </c:pt>
                <c:pt idx="258">
                  <c:v>0.54500000000000004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2.94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1.27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0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6.76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0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14.9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1.17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3.6720000000000002</v>
      </c>
      <c r="C4" s="91">
        <f t="shared" ref="C4:C30" si="0">((B4-K4)/K4)*100</f>
        <v>2.5698324022346388</v>
      </c>
      <c r="D4" s="51">
        <f>ALL!D16</f>
        <v>22</v>
      </c>
      <c r="E4" s="51">
        <f>ALL!E16</f>
        <v>11</v>
      </c>
      <c r="F4" s="71">
        <f>ALL!F16</f>
        <v>3.351</v>
      </c>
      <c r="G4" s="71">
        <f>ALL!G16</f>
        <v>3.694</v>
      </c>
      <c r="H4" s="52">
        <f>ALL!C16</f>
        <v>3.8319999999999999</v>
      </c>
      <c r="I4" s="53" t="str">
        <f t="shared" ref="I4:I30" si="1">IF(B4&gt;H4,"Long","Short")</f>
        <v>Short</v>
      </c>
      <c r="J4" s="87">
        <f t="shared" ref="J4:J30" si="2">((B4-H4)/H4)*100</f>
        <v>-4.1753653444676333</v>
      </c>
      <c r="K4" s="117">
        <v>3.58</v>
      </c>
      <c r="L4" s="90">
        <f>C34/100</f>
        <v>0.12313744099882436</v>
      </c>
      <c r="M4" s="17"/>
      <c r="N4" s="83">
        <f>C36/100</f>
        <v>7.5098307489635724E-2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2.5698324022346388</v>
      </c>
      <c r="S4" s="25">
        <f t="shared" ref="S4:S30" si="6">B4*P4</f>
        <v>3799.1865921787712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18.13</v>
      </c>
      <c r="C5" s="84">
        <f t="shared" si="0"/>
        <v>7.5326215895610895</v>
      </c>
      <c r="D5" s="26">
        <f>ALL!D251</f>
        <v>19</v>
      </c>
      <c r="E5" s="26">
        <f>ALL!E251</f>
        <v>6</v>
      </c>
      <c r="F5" s="72">
        <f>ALL!F251</f>
        <v>17.78</v>
      </c>
      <c r="G5" s="72">
        <f>ALL!G251</f>
        <v>18</v>
      </c>
      <c r="H5" s="27">
        <f>ALL!C251</f>
        <v>18.690000000000001</v>
      </c>
      <c r="I5" s="54" t="str">
        <f t="shared" si="1"/>
        <v>Short</v>
      </c>
      <c r="J5" s="88">
        <f t="shared" si="2"/>
        <v>-2.9962546816479518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7.5326215895610895</v>
      </c>
      <c r="S5" s="29">
        <f t="shared" si="6"/>
        <v>3983.0083036773426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37.06</v>
      </c>
      <c r="C6" s="92">
        <f t="shared" si="0"/>
        <v>-15.388127853881267</v>
      </c>
      <c r="D6" s="30">
        <f>ALL!D232</f>
        <v>4</v>
      </c>
      <c r="E6" s="30">
        <f>ALL!E232</f>
        <v>12</v>
      </c>
      <c r="F6" s="73">
        <f>ALL!F232</f>
        <v>35.82</v>
      </c>
      <c r="G6" s="73">
        <f>ALL!G232</f>
        <v>34.1</v>
      </c>
      <c r="H6" s="27">
        <f>ALL!C232</f>
        <v>34.08</v>
      </c>
      <c r="I6" s="54" t="str">
        <f t="shared" si="1"/>
        <v>Long</v>
      </c>
      <c r="J6" s="89">
        <f t="shared" si="2"/>
        <v>8.7441314553990743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-15.388127853881267</v>
      </c>
      <c r="S6" s="25">
        <f t="shared" si="6"/>
        <v>3134.0237442922376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1.8149999999999999</v>
      </c>
      <c r="C7" s="84">
        <f t="shared" si="0"/>
        <v>-14.386792452830196</v>
      </c>
      <c r="D7" s="26">
        <f>ALL!D99</f>
        <v>16</v>
      </c>
      <c r="E7" s="26" t="str">
        <f>ALL!E99</f>
        <v>N/A</v>
      </c>
      <c r="F7" s="72">
        <f>ALL!F99</f>
        <v>1.78</v>
      </c>
      <c r="G7" s="72" t="str">
        <f>ALL!G99</f>
        <v>N/A</v>
      </c>
      <c r="H7" s="27">
        <f>ALL!C99</f>
        <v>1.71</v>
      </c>
      <c r="I7" s="54" t="str">
        <f t="shared" si="1"/>
        <v>Long</v>
      </c>
      <c r="J7" s="88">
        <f t="shared" si="2"/>
        <v>6.1403508771929811</v>
      </c>
      <c r="K7" s="118">
        <v>2.12</v>
      </c>
      <c r="L7" s="18"/>
      <c r="M7" s="34">
        <f>-N4+L4</f>
        <v>4.8039133509188633E-2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-14.386792452830196</v>
      </c>
      <c r="S7" s="29">
        <f t="shared" si="6"/>
        <v>3171.1132075471696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9.43</v>
      </c>
      <c r="C8" s="92">
        <f t="shared" si="0"/>
        <v>12.79904306220096</v>
      </c>
      <c r="D8" s="30">
        <f>ALL!D96</f>
        <v>4</v>
      </c>
      <c r="E8" s="30">
        <f>ALL!E96</f>
        <v>13</v>
      </c>
      <c r="F8" s="73">
        <f>ALL!F96</f>
        <v>10.1</v>
      </c>
      <c r="G8" s="73">
        <f>ALL!G96</f>
        <v>9.3650000000000002</v>
      </c>
      <c r="H8" s="27">
        <f>ALL!C96</f>
        <v>9.3000000000000007</v>
      </c>
      <c r="I8" s="54" t="str">
        <f t="shared" si="1"/>
        <v>Long</v>
      </c>
      <c r="J8" s="89">
        <f t="shared" si="2"/>
        <v>1.3978494623655806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12.79904306220096</v>
      </c>
      <c r="S8" s="25">
        <f t="shared" si="6"/>
        <v>4178.0765550239239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9.0299999999999994</v>
      </c>
      <c r="C9" s="84">
        <f t="shared" si="0"/>
        <v>3.1999999999999926</v>
      </c>
      <c r="D9" s="26">
        <f>ALL!D260</f>
        <v>32</v>
      </c>
      <c r="E9" s="26" t="str">
        <f>ALL!E260</f>
        <v>N/A</v>
      </c>
      <c r="F9" s="72">
        <f>ALL!F260</f>
        <v>7.39</v>
      </c>
      <c r="G9" s="72" t="str">
        <f>ALL!G260</f>
        <v>N/A</v>
      </c>
      <c r="H9" s="27">
        <f>ALL!C260</f>
        <v>8.74</v>
      </c>
      <c r="I9" s="54" t="str">
        <f t="shared" si="1"/>
        <v>Long</v>
      </c>
      <c r="J9" s="88">
        <f t="shared" si="2"/>
        <v>3.3180778032036513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3.1999999999999926</v>
      </c>
      <c r="S9" s="29">
        <f t="shared" si="6"/>
        <v>3822.5279999999993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6.98</v>
      </c>
      <c r="C10" s="92">
        <f t="shared" si="0"/>
        <v>-1.1331444759206684</v>
      </c>
      <c r="D10" s="30">
        <f>ALL!D185</f>
        <v>31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6.86</v>
      </c>
      <c r="I10" s="54" t="str">
        <f t="shared" si="1"/>
        <v>Long</v>
      </c>
      <c r="J10" s="89">
        <f t="shared" si="2"/>
        <v>1.7492711370262406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-1.1331444759206684</v>
      </c>
      <c r="S10" s="25">
        <f t="shared" si="6"/>
        <v>3662.0283286118984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0.48</v>
      </c>
      <c r="C11" s="84">
        <f t="shared" si="0"/>
        <v>-22.580645161290324</v>
      </c>
      <c r="D11" s="26">
        <f>ALL!D294</f>
        <v>19</v>
      </c>
      <c r="E11" s="26">
        <f>ALL!E294</f>
        <v>8</v>
      </c>
      <c r="F11" s="72">
        <f>ALL!F294</f>
        <v>0.52</v>
      </c>
      <c r="G11" s="72">
        <f>ALL!G294</f>
        <v>0.49</v>
      </c>
      <c r="H11" s="27">
        <f>ALL!C294</f>
        <v>0.499</v>
      </c>
      <c r="I11" s="54" t="str">
        <f t="shared" si="1"/>
        <v>Short</v>
      </c>
      <c r="J11" s="88">
        <f t="shared" si="2"/>
        <v>-3.8076152304609248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-22.580645161290324</v>
      </c>
      <c r="S11" s="29">
        <f t="shared" si="6"/>
        <v>2867.6129032258063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11.26</v>
      </c>
      <c r="C12" s="92">
        <f t="shared" si="0"/>
        <v>14.897959183673459</v>
      </c>
      <c r="D12" s="127">
        <f>ALL!D342</f>
        <v>19</v>
      </c>
      <c r="E12" s="127">
        <f>ALL!E342</f>
        <v>42</v>
      </c>
      <c r="F12" s="73">
        <f>ALL!F342</f>
        <v>10.26</v>
      </c>
      <c r="G12" s="73">
        <f>ALL!G342</f>
        <v>10.199999999999999</v>
      </c>
      <c r="H12" s="126">
        <f>ALL!C342</f>
        <v>10.68</v>
      </c>
      <c r="I12" s="54" t="str">
        <f t="shared" si="1"/>
        <v>Long</v>
      </c>
      <c r="J12" s="89">
        <f t="shared" si="2"/>
        <v>5.4307116104868918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14.897959183673459</v>
      </c>
      <c r="S12" s="25">
        <f t="shared" si="6"/>
        <v>4255.8204081632648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19.100000000000001</v>
      </c>
      <c r="C13" s="84">
        <f t="shared" si="0"/>
        <v>4.9450549450549568</v>
      </c>
      <c r="D13" s="26">
        <f>ALL!D64</f>
        <v>20</v>
      </c>
      <c r="E13" s="26">
        <f>ALL!E64</f>
        <v>25</v>
      </c>
      <c r="F13" s="72">
        <f>ALL!F64</f>
        <v>18.98</v>
      </c>
      <c r="G13" s="72">
        <f>ALL!G64</f>
        <v>17.5</v>
      </c>
      <c r="H13" s="27">
        <f>ALL!C64</f>
        <v>17.72</v>
      </c>
      <c r="I13" s="54" t="str">
        <f t="shared" si="1"/>
        <v>Long</v>
      </c>
      <c r="J13" s="88">
        <f t="shared" si="2"/>
        <v>7.7878103837471926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4.9450549450549568</v>
      </c>
      <c r="S13" s="29">
        <f t="shared" si="6"/>
        <v>3887.1648351648359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3.03</v>
      </c>
      <c r="C14" s="92">
        <f t="shared" si="0"/>
        <v>-12.680115273775227</v>
      </c>
      <c r="D14" s="127">
        <f>ALL!D344</f>
        <v>22</v>
      </c>
      <c r="E14" s="127" t="str">
        <f>ALL!E344</f>
        <v>N/A</v>
      </c>
      <c r="F14" s="73">
        <f>ALL!F344</f>
        <v>2.86</v>
      </c>
      <c r="G14" s="73" t="str">
        <f>ALL!G344</f>
        <v>N/A</v>
      </c>
      <c r="H14" s="126">
        <f>ALL!C344</f>
        <v>2.92</v>
      </c>
      <c r="I14" s="54" t="str">
        <f t="shared" si="1"/>
        <v>Long</v>
      </c>
      <c r="J14" s="89">
        <f t="shared" si="2"/>
        <v>3.7671232876712284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-12.680115273775227</v>
      </c>
      <c r="S14" s="25">
        <f t="shared" si="6"/>
        <v>3234.3285302593654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6.17</v>
      </c>
      <c r="C15" s="84">
        <f t="shared" si="0"/>
        <v>-1.9077901430842623</v>
      </c>
      <c r="D15" s="26">
        <f>ALL!D5159</f>
        <v>0</v>
      </c>
      <c r="E15" s="26">
        <f>ALL!E159</f>
        <v>42</v>
      </c>
      <c r="F15" s="72">
        <f>ALL!F159</f>
        <v>5.82</v>
      </c>
      <c r="G15" s="72">
        <f>ALL!G159</f>
        <v>5.58</v>
      </c>
      <c r="H15" s="27">
        <f>ALL!C159</f>
        <v>5.68</v>
      </c>
      <c r="I15" s="54" t="str">
        <f t="shared" si="1"/>
        <v>Long</v>
      </c>
      <c r="J15" s="88">
        <f t="shared" si="2"/>
        <v>8.6267605633802855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-1.9077901430842623</v>
      </c>
      <c r="S15" s="29">
        <f t="shared" si="6"/>
        <v>3633.3354531001587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4.72</v>
      </c>
      <c r="C16" s="92">
        <f t="shared" si="0"/>
        <v>25.531914893617021</v>
      </c>
      <c r="D16" s="30">
        <f>ALL!D330</f>
        <v>3</v>
      </c>
      <c r="E16" s="30">
        <f>ALL!E330</f>
        <v>7</v>
      </c>
      <c r="F16" s="73">
        <f>ALL!F330</f>
        <v>4.3499999999999996</v>
      </c>
      <c r="G16" s="73">
        <f>ALL!G330</f>
        <v>3.91</v>
      </c>
      <c r="H16" s="27">
        <f>ALL!C330</f>
        <v>3.91</v>
      </c>
      <c r="I16" s="54" t="str">
        <f t="shared" si="1"/>
        <v>Long</v>
      </c>
      <c r="J16" s="89">
        <f t="shared" si="2"/>
        <v>20.716112531969301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25.531914893617021</v>
      </c>
      <c r="S16" s="25">
        <f t="shared" si="6"/>
        <v>4649.7021276595742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8.5419999999999998</v>
      </c>
      <c r="C17" s="84">
        <f t="shared" si="0"/>
        <v>25.80265095729013</v>
      </c>
      <c r="D17" s="26">
        <f>ALL!D258</f>
        <v>22</v>
      </c>
      <c r="E17" s="26">
        <f>ALL!E258</f>
        <v>5</v>
      </c>
      <c r="F17" s="72">
        <f>ALL!F258</f>
        <v>7.4619999999999997</v>
      </c>
      <c r="G17" s="72">
        <f>ALL!G258</f>
        <v>7.95</v>
      </c>
      <c r="H17" s="27">
        <f>ALL!C258</f>
        <v>8.7899999999999991</v>
      </c>
      <c r="I17" s="54" t="str">
        <f t="shared" si="1"/>
        <v>Short</v>
      </c>
      <c r="J17" s="88">
        <f t="shared" si="2"/>
        <v>-2.8213879408418583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25.80265095729013</v>
      </c>
      <c r="S17" s="29">
        <f t="shared" si="6"/>
        <v>4659.7301914580266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3.83</v>
      </c>
      <c r="C18" s="92">
        <f t="shared" si="0"/>
        <v>6.0941828254847703</v>
      </c>
      <c r="D18" s="30">
        <f>ALL!D75</f>
        <v>0</v>
      </c>
      <c r="E18" s="30">
        <f>ALL!E75</f>
        <v>43</v>
      </c>
      <c r="F18" s="73">
        <f>ALL!F75</f>
        <v>3.83</v>
      </c>
      <c r="G18" s="73">
        <f>ALL!G75</f>
        <v>3.67</v>
      </c>
      <c r="H18" s="27">
        <f>ALL!C75</f>
        <v>3.43</v>
      </c>
      <c r="I18" s="54" t="str">
        <f t="shared" si="1"/>
        <v>Long</v>
      </c>
      <c r="J18" s="89">
        <f t="shared" si="2"/>
        <v>11.661807580174925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6.0941828254847703</v>
      </c>
      <c r="S18" s="25">
        <f t="shared" si="6"/>
        <v>3929.7285318559561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25.8</v>
      </c>
      <c r="C19" s="84">
        <f t="shared" si="0"/>
        <v>35.789473684210535</v>
      </c>
      <c r="D19" s="26">
        <f>ALL!D190</f>
        <v>22</v>
      </c>
      <c r="E19" s="26">
        <f>ALL!E190</f>
        <v>42</v>
      </c>
      <c r="F19" s="72">
        <f>ALL!F190</f>
        <v>22.7</v>
      </c>
      <c r="G19" s="72">
        <f>ALL!G190</f>
        <v>21.8</v>
      </c>
      <c r="H19" s="27">
        <f>ALL!C190</f>
        <v>24</v>
      </c>
      <c r="I19" s="54" t="str">
        <f t="shared" si="1"/>
        <v>Long</v>
      </c>
      <c r="J19" s="88">
        <f t="shared" si="2"/>
        <v>7.5000000000000027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35.789473684210535</v>
      </c>
      <c r="S19" s="29">
        <f t="shared" si="6"/>
        <v>5029.6421052631576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3.99</v>
      </c>
      <c r="C20" s="92">
        <f t="shared" si="0"/>
        <v>16.326530612244898</v>
      </c>
      <c r="D20" s="30">
        <f>ALL!D112</f>
        <v>22</v>
      </c>
      <c r="E20" s="30">
        <f>ALL!E112</f>
        <v>9</v>
      </c>
      <c r="F20" s="73">
        <f>ALL!F112</f>
        <v>3.492</v>
      </c>
      <c r="G20" s="73">
        <f>ALL!G112</f>
        <v>3.8460000000000001</v>
      </c>
      <c r="H20" s="27">
        <f>ALL!C112</f>
        <v>4.12</v>
      </c>
      <c r="I20" s="54" t="str">
        <f t="shared" si="1"/>
        <v>Short</v>
      </c>
      <c r="J20" s="89">
        <f t="shared" si="2"/>
        <v>-3.15533980582524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16.326530612244898</v>
      </c>
      <c r="S20" s="25">
        <f t="shared" si="6"/>
        <v>4308.7346938775509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1.962</v>
      </c>
      <c r="C21" s="84">
        <f t="shared" si="0"/>
        <v>-1.4070351758793982</v>
      </c>
      <c r="D21" s="26">
        <f>ALL!D341</f>
        <v>19</v>
      </c>
      <c r="E21" s="26">
        <f>ALL!E341</f>
        <v>24</v>
      </c>
      <c r="F21" s="72">
        <f>ALL!F341</f>
        <v>1.9379999999999999</v>
      </c>
      <c r="G21" s="72">
        <f>ALL!G341</f>
        <v>1.85</v>
      </c>
      <c r="H21" s="27">
        <f>ALL!C341</f>
        <v>1.85</v>
      </c>
      <c r="I21" s="54" t="str">
        <f t="shared" si="1"/>
        <v>Long</v>
      </c>
      <c r="J21" s="88">
        <f t="shared" si="2"/>
        <v>6.0540540540540473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-1.4070351758793982</v>
      </c>
      <c r="S21" s="29">
        <f t="shared" si="6"/>
        <v>3651.883417085427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17.54</v>
      </c>
      <c r="C22" s="92">
        <f t="shared" si="0"/>
        <v>47.394957983193265</v>
      </c>
      <c r="D22" s="30">
        <f>ALL!D49</f>
        <v>19</v>
      </c>
      <c r="E22" s="30">
        <f>ALL!E49</f>
        <v>38</v>
      </c>
      <c r="F22" s="73">
        <f>ALL!F49</f>
        <v>13.66</v>
      </c>
      <c r="G22" s="73">
        <f>ALL!G49</f>
        <v>13.16</v>
      </c>
      <c r="H22" s="27">
        <f>ALL!C49</f>
        <v>14</v>
      </c>
      <c r="I22" s="54" t="str">
        <f t="shared" si="1"/>
        <v>Long</v>
      </c>
      <c r="J22" s="89">
        <f t="shared" si="2"/>
        <v>25.285714285714278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47.394957983193265</v>
      </c>
      <c r="S22" s="25">
        <f t="shared" si="6"/>
        <v>5459.5092436974783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24.54</v>
      </c>
      <c r="C23" s="84">
        <f t="shared" si="0"/>
        <v>63.599999999999987</v>
      </c>
      <c r="D23" s="26">
        <f>ALL!D58</f>
        <v>26</v>
      </c>
      <c r="E23" s="26">
        <f>ALL!E58</f>
        <v>42</v>
      </c>
      <c r="F23" s="72">
        <f>ALL!F58</f>
        <v>18.98</v>
      </c>
      <c r="G23" s="72">
        <f>ALL!G58</f>
        <v>19.7</v>
      </c>
      <c r="H23" s="27">
        <f>ALL!C58</f>
        <v>19.23</v>
      </c>
      <c r="I23" s="54" t="str">
        <f t="shared" si="1"/>
        <v>Long</v>
      </c>
      <c r="J23" s="88">
        <f t="shared" si="2"/>
        <v>27.613104524180958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63.599999999999987</v>
      </c>
      <c r="S23" s="29">
        <f t="shared" si="6"/>
        <v>6059.7439999999997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43.08</v>
      </c>
      <c r="C24" s="92">
        <f t="shared" si="0"/>
        <v>69.472856018882752</v>
      </c>
      <c r="D24" s="30">
        <f>ALL!D143</f>
        <v>21</v>
      </c>
      <c r="E24" s="30">
        <f>ALL!E143</f>
        <v>42</v>
      </c>
      <c r="F24" s="73">
        <f>ALL!F143</f>
        <v>35.479999999999997</v>
      </c>
      <c r="G24" s="73">
        <f>ALL!G143</f>
        <v>32.26</v>
      </c>
      <c r="H24" s="27">
        <f>ALL!C143</f>
        <v>38.92</v>
      </c>
      <c r="I24" s="54" t="str">
        <f t="shared" si="1"/>
        <v>Long</v>
      </c>
      <c r="J24" s="89">
        <f t="shared" si="2"/>
        <v>10.688591983556003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69.472856018882752</v>
      </c>
      <c r="S24" s="25">
        <f t="shared" si="6"/>
        <v>6277.2745869394166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14.285</v>
      </c>
      <c r="C25" s="84">
        <f t="shared" si="0"/>
        <v>9.8846153846153868</v>
      </c>
      <c r="D25" s="26">
        <f>ALL!D109</f>
        <v>19</v>
      </c>
      <c r="E25" s="26">
        <f>ALL!E109</f>
        <v>7</v>
      </c>
      <c r="F25" s="72">
        <f>ALL!F109</f>
        <v>14.91</v>
      </c>
      <c r="G25" s="72">
        <f>ALL!G109</f>
        <v>13.855</v>
      </c>
      <c r="H25" s="27">
        <f>ALL!C109</f>
        <v>14.74</v>
      </c>
      <c r="I25" s="54" t="str">
        <f t="shared" si="1"/>
        <v>Short</v>
      </c>
      <c r="J25" s="88">
        <f t="shared" si="2"/>
        <v>-3.0868385345997291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9.8846153846153868</v>
      </c>
      <c r="S25" s="29">
        <f t="shared" si="6"/>
        <v>4070.1261538461536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1.698</v>
      </c>
      <c r="C26" s="92">
        <f t="shared" si="0"/>
        <v>75.051546391752581</v>
      </c>
      <c r="D26" s="30">
        <f>ALL!D195</f>
        <v>20</v>
      </c>
      <c r="E26" s="30">
        <f>ALL!E195</f>
        <v>43</v>
      </c>
      <c r="F26" s="73">
        <f>ALL!F195</f>
        <v>1.284</v>
      </c>
      <c r="G26" s="73">
        <f>ALL!G195</f>
        <v>1.27</v>
      </c>
      <c r="H26" s="27">
        <f>ALL!C195</f>
        <v>1.49</v>
      </c>
      <c r="I26" s="54" t="str">
        <f t="shared" si="1"/>
        <v>Long</v>
      </c>
      <c r="J26" s="89">
        <f t="shared" si="2"/>
        <v>13.95973154362416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75.051546391752581</v>
      </c>
      <c r="S26" s="25">
        <f t="shared" si="6"/>
        <v>6483.9092783505148</v>
      </c>
      <c r="T26" s="18"/>
      <c r="U26" s="18"/>
    </row>
    <row r="27" spans="1:21" s="19" customFormat="1" ht="15" customHeight="1" x14ac:dyDescent="0.2">
      <c r="A27" s="80" t="s">
        <v>1073</v>
      </c>
      <c r="B27" s="110">
        <f>ALL!B346</f>
        <v>1.1299999999999999</v>
      </c>
      <c r="C27" s="84">
        <f t="shared" si="0"/>
        <v>6.6037735849056451</v>
      </c>
      <c r="D27" s="128">
        <f>ALL!D346</f>
        <v>23</v>
      </c>
      <c r="E27" s="128" t="str">
        <f>ALL!E346</f>
        <v>N/A</v>
      </c>
      <c r="F27" s="72">
        <f>ALL!F346</f>
        <v>0.91700000000000004</v>
      </c>
      <c r="G27" s="72" t="str">
        <f>ALL!G346</f>
        <v>N/A</v>
      </c>
      <c r="H27" s="126">
        <f>ALL!C346</f>
        <v>1.0780000000000001</v>
      </c>
      <c r="I27" s="54" t="str">
        <f t="shared" si="1"/>
        <v>Long</v>
      </c>
      <c r="J27" s="88">
        <f t="shared" si="2"/>
        <v>4.8237476808905217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6.6037735849056451</v>
      </c>
      <c r="S27" s="29">
        <f t="shared" si="6"/>
        <v>3948.603773584905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4.07</v>
      </c>
      <c r="C28" s="92">
        <f t="shared" si="0"/>
        <v>0.74257425742574867</v>
      </c>
      <c r="D28" s="30">
        <f>ALL!D267</f>
        <v>19</v>
      </c>
      <c r="E28" s="30" t="str">
        <f>ALL!E267</f>
        <v>N/A</v>
      </c>
      <c r="F28" s="73">
        <f>ALL!F267</f>
        <v>3.87</v>
      </c>
      <c r="G28" s="73" t="str">
        <f>ALL!G267</f>
        <v>N/A</v>
      </c>
      <c r="H28" s="27">
        <f>ALL!C267</f>
        <v>3.59</v>
      </c>
      <c r="I28" s="54" t="str">
        <f t="shared" si="1"/>
        <v>Long</v>
      </c>
      <c r="J28" s="89">
        <f t="shared" si="2"/>
        <v>13.370473537604468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0.74257425742574867</v>
      </c>
      <c r="S28" s="25">
        <f t="shared" si="6"/>
        <v>3731.5049504950493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1.272</v>
      </c>
      <c r="C29" s="84">
        <f t="shared" si="0"/>
        <v>-20.698254364089781</v>
      </c>
      <c r="D29" s="128">
        <f>ALL!D345</f>
        <v>14</v>
      </c>
      <c r="E29" s="128">
        <f>ALL!E345</f>
        <v>25</v>
      </c>
      <c r="F29" s="72">
        <f>ALL!F345</f>
        <v>1.22</v>
      </c>
      <c r="G29" s="72">
        <f>ALL!G345</f>
        <v>1.19</v>
      </c>
      <c r="H29" s="126">
        <f>ALL!C345</f>
        <v>1.198</v>
      </c>
      <c r="I29" s="54" t="str">
        <f t="shared" si="1"/>
        <v>Long</v>
      </c>
      <c r="J29" s="88">
        <f t="shared" si="2"/>
        <v>6.176961602671124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-20.698254364089781</v>
      </c>
      <c r="S29" s="29">
        <f t="shared" si="6"/>
        <v>2937.3366583541147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10.14</v>
      </c>
      <c r="C30" s="92">
        <f t="shared" si="0"/>
        <v>-5.5865921787709469</v>
      </c>
      <c r="D30" s="127">
        <f>ALL!D343</f>
        <v>14</v>
      </c>
      <c r="E30" s="127">
        <f>ALL!E343</f>
        <v>10</v>
      </c>
      <c r="F30" s="73">
        <f>ALL!F343</f>
        <v>11.01</v>
      </c>
      <c r="G30" s="73">
        <f>ALL!G343</f>
        <v>10.24</v>
      </c>
      <c r="H30" s="126">
        <f>ALL!C343</f>
        <v>11.15</v>
      </c>
      <c r="I30" s="124" t="str">
        <f t="shared" si="1"/>
        <v>Short</v>
      </c>
      <c r="J30" s="89">
        <f t="shared" si="2"/>
        <v>-9.0582959641255574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-5.5865921787709469</v>
      </c>
      <c r="S30" s="25">
        <f t="shared" si="6"/>
        <v>3497.0726256983244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12.313744099882436</v>
      </c>
      <c r="S31" s="76">
        <f>SUM(S4:S30)</f>
        <v>112322.72919941042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332.4710906968258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12.313744099882436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2280.0900999999999</v>
      </c>
      <c r="C36" s="5">
        <f>((B36-K36)/K36)*100</f>
        <v>7.5098307489635721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5788.1698999999999</v>
      </c>
      <c r="C37" s="5">
        <f>((B37-K37)/K37)*100</f>
        <v>8.1126930045837593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2628.1698999999999</v>
      </c>
      <c r="C38" s="5">
        <f>((B38-K38)/K38)*100</f>
        <v>13.441122770063489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2947.8</v>
      </c>
      <c r="C39" s="5">
        <f>((B39-K39)/K39)*100</f>
        <v>4.6666416462807954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6.2</v>
      </c>
      <c r="C4" s="56">
        <f t="shared" ref="C4:C23" si="0">((B4-K4)/K4)*100</f>
        <v>1019.1335740072201</v>
      </c>
      <c r="D4" s="55">
        <f>ALL!D5</f>
        <v>20</v>
      </c>
      <c r="E4" s="55" t="str">
        <f>ALL!E5</f>
        <v>N/A</v>
      </c>
      <c r="F4" s="55">
        <f>ALL!F5</f>
        <v>6.3</v>
      </c>
      <c r="G4" s="55" t="str">
        <f>ALL!G5</f>
        <v>N/A</v>
      </c>
      <c r="H4" s="55">
        <f>ALL!C5</f>
        <v>5.65</v>
      </c>
      <c r="I4" s="55" t="str">
        <f t="shared" ref="I4:I23" si="1">IF(B4&gt;H4,"Long","Short")</f>
        <v>Long</v>
      </c>
      <c r="J4" s="56">
        <f t="shared" ref="J4:J23" si="2">((B4-H4)/H4)*100</f>
        <v>9.7345132743362797</v>
      </c>
      <c r="K4" s="57">
        <v>0.55400000000000005</v>
      </c>
      <c r="L4" s="50"/>
      <c r="M4" s="45">
        <f>C27/100</f>
        <v>1401.9195581425761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3.99</v>
      </c>
      <c r="C5" s="59">
        <f t="shared" si="0"/>
        <v>396.26865671641787</v>
      </c>
      <c r="D5" s="58">
        <f>ALL!D112</f>
        <v>22</v>
      </c>
      <c r="E5" s="58">
        <f>ALL!E112</f>
        <v>9</v>
      </c>
      <c r="F5" s="58">
        <f>ALL!F112</f>
        <v>3.492</v>
      </c>
      <c r="G5" s="58">
        <f>ALL!G112</f>
        <v>3.8460000000000001</v>
      </c>
      <c r="H5" s="58">
        <f>ALL!C112</f>
        <v>4.12</v>
      </c>
      <c r="I5" s="60" t="str">
        <f t="shared" si="1"/>
        <v>Short</v>
      </c>
      <c r="J5" s="61">
        <f t="shared" si="2"/>
        <v>-3.15533980582524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11.31</v>
      </c>
      <c r="C7" s="59">
        <f t="shared" si="0"/>
        <v>2470.4545454545455</v>
      </c>
      <c r="D7" s="58" t="str">
        <f>ALL!D39</f>
        <v>N/A</v>
      </c>
      <c r="E7" s="58">
        <f>ALL!E29</f>
        <v>11</v>
      </c>
      <c r="F7" s="58">
        <f>ALL!F29</f>
        <v>12.81</v>
      </c>
      <c r="G7" s="58">
        <f>ALL!G29</f>
        <v>12.2</v>
      </c>
      <c r="H7" s="58">
        <f>ALL!C29</f>
        <v>11.9</v>
      </c>
      <c r="I7" s="60" t="str">
        <f t="shared" si="1"/>
        <v>Short</v>
      </c>
      <c r="J7" s="61">
        <f t="shared" si="2"/>
        <v>-4.9579831932773093</v>
      </c>
      <c r="K7" s="62">
        <v>0.44</v>
      </c>
      <c r="L7" s="50"/>
      <c r="M7" s="143">
        <f>-N4+M4</f>
        <v>1402.9191901840197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24.54</v>
      </c>
      <c r="C8" s="63">
        <f t="shared" si="0"/>
        <v>5066.3157894736842</v>
      </c>
      <c r="D8" s="60">
        <f>ALL!D58</f>
        <v>26</v>
      </c>
      <c r="E8" s="60">
        <f>ALL!E58</f>
        <v>42</v>
      </c>
      <c r="F8" s="60">
        <f>ALL!F58</f>
        <v>18.98</v>
      </c>
      <c r="G8" s="60">
        <f>ALL!G58</f>
        <v>19.7</v>
      </c>
      <c r="H8" s="60">
        <f>ALL!C58</f>
        <v>19.23</v>
      </c>
      <c r="I8" s="60" t="str">
        <f t="shared" si="1"/>
        <v>Long</v>
      </c>
      <c r="J8" s="64">
        <f t="shared" si="2"/>
        <v>27.613104524180958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19.100000000000001</v>
      </c>
      <c r="C9" s="59">
        <f t="shared" si="0"/>
        <v>1392.1875</v>
      </c>
      <c r="D9" s="58">
        <f>ALL!D64</f>
        <v>20</v>
      </c>
      <c r="E9" s="58">
        <f>ALL!E64</f>
        <v>25</v>
      </c>
      <c r="F9" s="58">
        <f>ALL!F64</f>
        <v>18.98</v>
      </c>
      <c r="G9" s="58">
        <f>ALL!G64</f>
        <v>17.5</v>
      </c>
      <c r="H9" s="58">
        <f>ALL!C64</f>
        <v>17.72</v>
      </c>
      <c r="I9" s="60" t="str">
        <f t="shared" si="1"/>
        <v>Long</v>
      </c>
      <c r="J9" s="61">
        <f t="shared" si="2"/>
        <v>7.7878103837471926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49.3</v>
      </c>
      <c r="C11" s="59">
        <f t="shared" si="0"/>
        <v>4879.7979797979788</v>
      </c>
      <c r="D11" s="58">
        <f>ALL!D80</f>
        <v>19</v>
      </c>
      <c r="E11" s="58" t="str">
        <f>ALL!E80</f>
        <v>N/A</v>
      </c>
      <c r="F11" s="58">
        <f>ALL!F80</f>
        <v>50.7</v>
      </c>
      <c r="G11" s="58" t="str">
        <f>ALL!G80</f>
        <v>N/A</v>
      </c>
      <c r="H11" s="58">
        <f>ALL!C80</f>
        <v>47.95</v>
      </c>
      <c r="I11" s="60" t="str">
        <f t="shared" si="1"/>
        <v>Long</v>
      </c>
      <c r="J11" s="61">
        <f t="shared" si="2"/>
        <v>2.8154327424400294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1.31</v>
      </c>
      <c r="C12" s="63">
        <f t="shared" si="0"/>
        <v>38.477801268498958</v>
      </c>
      <c r="D12" s="60">
        <f>ALL!D35</f>
        <v>19</v>
      </c>
      <c r="E12" s="60">
        <f>ALL!E35</f>
        <v>2</v>
      </c>
      <c r="F12" s="60">
        <f>ALL!F35</f>
        <v>1.35</v>
      </c>
      <c r="G12" s="60">
        <f>ALL!G35</f>
        <v>1.2949999999999999</v>
      </c>
      <c r="H12" s="60">
        <f>ALL!C35</f>
        <v>1.38</v>
      </c>
      <c r="I12" s="60" t="str">
        <f t="shared" si="1"/>
        <v>Short</v>
      </c>
      <c r="J12" s="64">
        <f t="shared" si="2"/>
        <v>-5.0724637681159308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1.45</v>
      </c>
      <c r="C20" s="63">
        <f t="shared" si="0"/>
        <v>1529.2134831460676</v>
      </c>
      <c r="D20" s="60">
        <f>ALL!D94</f>
        <v>16</v>
      </c>
      <c r="E20" s="60">
        <f>ALL!E94</f>
        <v>24</v>
      </c>
      <c r="F20" s="60">
        <f>ALL!F94</f>
        <v>1.33</v>
      </c>
      <c r="G20" s="60">
        <f>ALL!G94</f>
        <v>1.1919999999999999</v>
      </c>
      <c r="H20" s="60">
        <f>ALL!C94</f>
        <v>1.31</v>
      </c>
      <c r="I20" s="60" t="str">
        <f t="shared" si="1"/>
        <v>Long</v>
      </c>
      <c r="J20" s="64">
        <f t="shared" si="2"/>
        <v>10.687022900763351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9.0299999999999994</v>
      </c>
      <c r="C23" s="67">
        <f t="shared" si="0"/>
        <v>77.755905511811008</v>
      </c>
      <c r="D23" s="66">
        <f>ALL!D69</f>
        <v>15</v>
      </c>
      <c r="E23" s="66" t="str">
        <f>ALL!E69</f>
        <v>N/A</v>
      </c>
      <c r="F23" s="66">
        <f>ALL!F69</f>
        <v>2.09</v>
      </c>
      <c r="G23" s="66" t="str">
        <f>ALL!G69</f>
        <v>N/A</v>
      </c>
      <c r="H23" s="66">
        <f>ALL!C69</f>
        <v>2.2400000000000002</v>
      </c>
      <c r="I23" s="68" t="str">
        <f t="shared" si="1"/>
        <v>Long</v>
      </c>
      <c r="J23" s="69">
        <f t="shared" si="2"/>
        <v>303.12499999999989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2803839.1162851523</v>
      </c>
    </row>
    <row r="27" spans="1:17" ht="13.5" customHeight="1" thickBot="1" x14ac:dyDescent="0.25">
      <c r="A27" s="40" t="s">
        <v>54</v>
      </c>
      <c r="B27" s="41"/>
      <c r="C27" s="42">
        <f>C26/20</f>
        <v>140191.95581425761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390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46152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6.2</v>
      </c>
      <c r="C5">
        <f t="shared" ref="C5:C68" si="1">VLOOKUP($A5,$N$5:$U$375,3,FALSE)</f>
        <v>5.65</v>
      </c>
      <c r="D5">
        <f t="shared" ref="D5:D68" si="2">VLOOKUP($A5,$N$5:$U$375,4,FALSE)</f>
        <v>20</v>
      </c>
      <c r="E5" t="str">
        <f t="shared" ref="E5:E68" si="3">VLOOKUP($A5,$N$5:$U$375,5,FALSE)</f>
        <v>N/A</v>
      </c>
      <c r="F5">
        <f t="shared" ref="F5:F68" si="4">VLOOKUP($A5,$N$5:$U$375,6,FALSE)</f>
        <v>6.3</v>
      </c>
      <c r="G5" t="str">
        <f t="shared" ref="G5:G68" si="5">VLOOKUP($A5,$N$5:$U$375,7,FALSE)</f>
        <v>N/A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6.2</v>
      </c>
      <c r="P5" s="93">
        <v>5.65</v>
      </c>
      <c r="Q5" s="93">
        <v>20</v>
      </c>
      <c r="R5" s="93" t="s">
        <v>121</v>
      </c>
      <c r="S5" s="93">
        <v>6.3</v>
      </c>
      <c r="T5" s="93" t="s">
        <v>121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3.53</v>
      </c>
      <c r="C7">
        <f t="shared" si="1"/>
        <v>2.94</v>
      </c>
      <c r="D7">
        <f t="shared" si="2"/>
        <v>17</v>
      </c>
      <c r="E7">
        <f t="shared" si="3"/>
        <v>25</v>
      </c>
      <c r="F7">
        <f t="shared" si="4"/>
        <v>3.1949999999999998</v>
      </c>
      <c r="G7">
        <f t="shared" si="5"/>
        <v>2.84</v>
      </c>
      <c r="H7" s="104" t="str">
        <f t="shared" si="6"/>
        <v>Long</v>
      </c>
      <c r="N7" s="93" t="s">
        <v>126</v>
      </c>
      <c r="O7" s="93">
        <v>3.53</v>
      </c>
      <c r="P7" s="93">
        <v>2.94</v>
      </c>
      <c r="Q7" s="93">
        <v>17</v>
      </c>
      <c r="R7" s="93">
        <v>25</v>
      </c>
      <c r="S7" s="93">
        <v>3.1949999999999998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0.44900000000000001</v>
      </c>
      <c r="C8">
        <f t="shared" si="1"/>
        <v>0.45800000000000002</v>
      </c>
      <c r="D8">
        <f t="shared" si="2"/>
        <v>40</v>
      </c>
      <c r="E8">
        <f t="shared" si="3"/>
        <v>12</v>
      </c>
      <c r="F8">
        <f t="shared" si="4"/>
        <v>0.45200000000000001</v>
      </c>
      <c r="G8">
        <f t="shared" si="5"/>
        <v>0.45</v>
      </c>
      <c r="H8" s="104" t="str">
        <f t="shared" si="6"/>
        <v>Short</v>
      </c>
      <c r="N8" s="93" t="s">
        <v>127</v>
      </c>
      <c r="O8" s="93">
        <v>0.44900000000000001</v>
      </c>
      <c r="P8" s="93">
        <v>0.45800000000000002</v>
      </c>
      <c r="Q8" s="93">
        <v>40</v>
      </c>
      <c r="R8" s="93">
        <v>12</v>
      </c>
      <c r="S8" s="93">
        <v>0.45200000000000001</v>
      </c>
      <c r="T8" s="93">
        <v>0.45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58.58</v>
      </c>
      <c r="C10">
        <f t="shared" si="1"/>
        <v>56.2</v>
      </c>
      <c r="D10">
        <f t="shared" si="2"/>
        <v>17</v>
      </c>
      <c r="E10" t="str">
        <f t="shared" si="3"/>
        <v>N/A</v>
      </c>
      <c r="F10">
        <f t="shared" si="4"/>
        <v>58.8</v>
      </c>
      <c r="G10" t="str">
        <f t="shared" si="5"/>
        <v>N/A</v>
      </c>
      <c r="H10" s="104" t="str">
        <f t="shared" si="6"/>
        <v>Long</v>
      </c>
      <c r="N10" s="93" t="s">
        <v>131</v>
      </c>
      <c r="O10" s="93">
        <v>8.2100000000000009</v>
      </c>
      <c r="P10" s="93">
        <v>7.03</v>
      </c>
      <c r="Q10" s="93">
        <v>17</v>
      </c>
      <c r="R10" s="93">
        <v>24</v>
      </c>
      <c r="S10" s="93">
        <v>7.02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58.58</v>
      </c>
      <c r="P12" s="93">
        <v>56.2</v>
      </c>
      <c r="Q12" s="93">
        <v>17</v>
      </c>
      <c r="R12" s="93" t="s">
        <v>121</v>
      </c>
      <c r="S12" s="93">
        <v>58.8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3.26</v>
      </c>
      <c r="P13" s="93">
        <v>3.01</v>
      </c>
      <c r="Q13" s="93">
        <v>19</v>
      </c>
      <c r="R13" s="93">
        <v>42</v>
      </c>
      <c r="S13" s="93">
        <v>2.96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3.6720000000000002</v>
      </c>
      <c r="C16">
        <f t="shared" si="1"/>
        <v>3.8319999999999999</v>
      </c>
      <c r="D16">
        <f t="shared" si="2"/>
        <v>22</v>
      </c>
      <c r="E16">
        <f t="shared" si="3"/>
        <v>11</v>
      </c>
      <c r="F16">
        <f t="shared" si="4"/>
        <v>3.351</v>
      </c>
      <c r="G16">
        <f t="shared" si="5"/>
        <v>3.694</v>
      </c>
      <c r="H16" s="104" t="str">
        <f t="shared" si="6"/>
        <v>Short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11.26</v>
      </c>
      <c r="P18" s="93">
        <v>10.68</v>
      </c>
      <c r="Q18" s="93">
        <v>19</v>
      </c>
      <c r="R18" s="93">
        <v>42</v>
      </c>
      <c r="S18" s="93">
        <v>10.26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6.06</v>
      </c>
      <c r="C20">
        <f t="shared" si="1"/>
        <v>5.8</v>
      </c>
      <c r="D20">
        <f t="shared" si="2"/>
        <v>37</v>
      </c>
      <c r="E20">
        <f t="shared" si="3"/>
        <v>43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6.06</v>
      </c>
      <c r="P23" s="93">
        <v>5.8</v>
      </c>
      <c r="Q23" s="93">
        <v>37</v>
      </c>
      <c r="R23" s="93">
        <v>43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8.58</v>
      </c>
      <c r="C24">
        <f t="shared" si="1"/>
        <v>8.9600000000000009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143</v>
      </c>
      <c r="O24" s="93">
        <v>3.6720000000000002</v>
      </c>
      <c r="P24" s="93">
        <v>3.8319999999999999</v>
      </c>
      <c r="Q24" s="93">
        <v>22</v>
      </c>
      <c r="R24" s="93">
        <v>11</v>
      </c>
      <c r="S24" s="93">
        <v>3.351</v>
      </c>
      <c r="T24" s="93">
        <v>3.694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8.58</v>
      </c>
      <c r="P28" s="93">
        <v>8.9600000000000009</v>
      </c>
      <c r="Q28" s="93" t="s">
        <v>121</v>
      </c>
      <c r="R28" s="93" t="s">
        <v>121</v>
      </c>
      <c r="S28" s="93" t="s">
        <v>121</v>
      </c>
      <c r="T28" s="93" t="s">
        <v>121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11.31</v>
      </c>
      <c r="C29">
        <f t="shared" si="1"/>
        <v>11.9</v>
      </c>
      <c r="D29">
        <f t="shared" si="2"/>
        <v>19</v>
      </c>
      <c r="E29">
        <f t="shared" si="3"/>
        <v>11</v>
      </c>
      <c r="F29">
        <f t="shared" si="4"/>
        <v>12.81</v>
      </c>
      <c r="G29">
        <f t="shared" si="5"/>
        <v>12.2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4.4800000000000004</v>
      </c>
      <c r="C31">
        <f t="shared" si="1"/>
        <v>4.2750000000000004</v>
      </c>
      <c r="D31">
        <f t="shared" si="2"/>
        <v>22</v>
      </c>
      <c r="E31" t="str">
        <f t="shared" si="3"/>
        <v>N/A</v>
      </c>
      <c r="F31">
        <f t="shared" si="4"/>
        <v>3.92</v>
      </c>
      <c r="G31" t="str">
        <f t="shared" si="5"/>
        <v>N/A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7.4</v>
      </c>
      <c r="C32">
        <f t="shared" si="1"/>
        <v>7.14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04" t="str">
        <f t="shared" si="6"/>
        <v>Long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11.31</v>
      </c>
      <c r="P33" s="93">
        <v>11.9</v>
      </c>
      <c r="Q33" s="93">
        <v>19</v>
      </c>
      <c r="R33" s="93">
        <v>11</v>
      </c>
      <c r="S33" s="93">
        <v>12.81</v>
      </c>
      <c r="T33" s="93">
        <v>12.2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1.31</v>
      </c>
      <c r="C35">
        <f t="shared" si="1"/>
        <v>1.38</v>
      </c>
      <c r="D35">
        <f t="shared" si="2"/>
        <v>19</v>
      </c>
      <c r="E35">
        <f t="shared" si="3"/>
        <v>2</v>
      </c>
      <c r="F35">
        <f t="shared" si="4"/>
        <v>1.35</v>
      </c>
      <c r="G35">
        <f t="shared" si="5"/>
        <v>1.2949999999999999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4.4800000000000004</v>
      </c>
      <c r="P37" s="93">
        <v>4.2750000000000004</v>
      </c>
      <c r="Q37" s="93">
        <v>22</v>
      </c>
      <c r="R37" s="93" t="s">
        <v>121</v>
      </c>
      <c r="S37" s="93">
        <v>3.92</v>
      </c>
      <c r="T37" s="93" t="s">
        <v>121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7.4</v>
      </c>
      <c r="P38" s="93">
        <v>7.14</v>
      </c>
      <c r="Q38" s="93" t="s">
        <v>121</v>
      </c>
      <c r="R38" s="93" t="s">
        <v>121</v>
      </c>
      <c r="S38" s="93" t="s">
        <v>121</v>
      </c>
      <c r="T38" s="93" t="s">
        <v>121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19.95</v>
      </c>
      <c r="C39">
        <f t="shared" si="1"/>
        <v>17.100000000000001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1.31</v>
      </c>
      <c r="P41" s="93">
        <v>1.38</v>
      </c>
      <c r="Q41" s="93">
        <v>19</v>
      </c>
      <c r="R41" s="93">
        <v>2</v>
      </c>
      <c r="S41" s="93">
        <v>1.35</v>
      </c>
      <c r="T41" s="93">
        <v>1.2949999999999999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1.6259999999999999</v>
      </c>
      <c r="C42">
        <f t="shared" si="1"/>
        <v>1.6140000000000001</v>
      </c>
      <c r="D42">
        <f t="shared" si="2"/>
        <v>15</v>
      </c>
      <c r="E42" t="str">
        <f t="shared" si="3"/>
        <v>N/A</v>
      </c>
      <c r="F42">
        <f t="shared" si="4"/>
        <v>1.6719999999999999</v>
      </c>
      <c r="G42" t="str">
        <f t="shared" si="5"/>
        <v>N/A</v>
      </c>
      <c r="H42" s="104" t="str">
        <f t="shared" si="8"/>
        <v>Long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2707.3400999999999</v>
      </c>
      <c r="P43" s="93">
        <v>2764.01</v>
      </c>
      <c r="Q43" s="93">
        <v>17</v>
      </c>
      <c r="R43" s="93">
        <v>11</v>
      </c>
      <c r="S43" s="93">
        <v>2719.55</v>
      </c>
      <c r="T43" s="93">
        <v>2648.3798999999999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2414.2600000000002</v>
      </c>
      <c r="P44" s="93">
        <v>2372.9499999999998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19.95</v>
      </c>
      <c r="P47" s="93">
        <v>17.100000000000001</v>
      </c>
      <c r="Q47" s="93" t="s">
        <v>121</v>
      </c>
      <c r="R47" s="93" t="s">
        <v>121</v>
      </c>
      <c r="S47" s="93" t="s">
        <v>121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8.1</v>
      </c>
      <c r="C48">
        <f t="shared" si="1"/>
        <v>7.2</v>
      </c>
      <c r="D48">
        <f t="shared" si="2"/>
        <v>9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17.54</v>
      </c>
      <c r="C49">
        <f t="shared" si="1"/>
        <v>14</v>
      </c>
      <c r="D49">
        <f t="shared" si="2"/>
        <v>19</v>
      </c>
      <c r="E49">
        <f t="shared" si="3"/>
        <v>38</v>
      </c>
      <c r="F49">
        <f t="shared" si="4"/>
        <v>13.66</v>
      </c>
      <c r="G49">
        <f t="shared" si="5"/>
        <v>13.16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1.61</v>
      </c>
      <c r="C50">
        <f t="shared" si="1"/>
        <v>1.69</v>
      </c>
      <c r="D50">
        <f t="shared" si="2"/>
        <v>19</v>
      </c>
      <c r="E50">
        <f t="shared" si="3"/>
        <v>5</v>
      </c>
      <c r="F50">
        <f t="shared" si="4"/>
        <v>1.6180000000000001</v>
      </c>
      <c r="G50">
        <f t="shared" si="5"/>
        <v>1.65</v>
      </c>
      <c r="H50" s="104" t="str">
        <f t="shared" si="8"/>
        <v>Short</v>
      </c>
      <c r="N50" s="93" t="s">
        <v>193</v>
      </c>
      <c r="O50" s="93">
        <v>1.6259999999999999</v>
      </c>
      <c r="P50" s="93">
        <v>1.6140000000000001</v>
      </c>
      <c r="Q50" s="93">
        <v>15</v>
      </c>
      <c r="R50" s="93" t="s">
        <v>121</v>
      </c>
      <c r="S50" s="93">
        <v>1.6719999999999999</v>
      </c>
      <c r="T50" s="93" t="s">
        <v>121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2.7</v>
      </c>
      <c r="C51">
        <f t="shared" si="1"/>
        <v>2.72</v>
      </c>
      <c r="D51">
        <f t="shared" si="2"/>
        <v>19</v>
      </c>
      <c r="E51">
        <f t="shared" si="3"/>
        <v>4</v>
      </c>
      <c r="F51">
        <f t="shared" si="4"/>
        <v>2.6850000000000001</v>
      </c>
      <c r="G51">
        <f t="shared" si="5"/>
        <v>2.5150000000000001</v>
      </c>
      <c r="H51" s="104" t="str">
        <f t="shared" si="8"/>
        <v>Short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2.0499999999999998</v>
      </c>
      <c r="C55">
        <f t="shared" si="1"/>
        <v>2.14</v>
      </c>
      <c r="D55">
        <f t="shared" si="2"/>
        <v>18</v>
      </c>
      <c r="E55">
        <f t="shared" si="3"/>
        <v>9</v>
      </c>
      <c r="F55">
        <f t="shared" si="4"/>
        <v>2.14</v>
      </c>
      <c r="G55">
        <f t="shared" si="5"/>
        <v>2.02</v>
      </c>
      <c r="H55" s="104" t="str">
        <f t="shared" si="8"/>
        <v>Short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8.1</v>
      </c>
      <c r="P56" s="93">
        <v>7.2</v>
      </c>
      <c r="Q56" s="93">
        <v>9</v>
      </c>
      <c r="R56" s="93" t="s">
        <v>121</v>
      </c>
      <c r="S56" s="93">
        <v>7.85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17.54</v>
      </c>
      <c r="P57" s="93">
        <v>14</v>
      </c>
      <c r="Q57" s="93">
        <v>19</v>
      </c>
      <c r="R57" s="93">
        <v>38</v>
      </c>
      <c r="S57" s="93">
        <v>13.66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24.54</v>
      </c>
      <c r="C58">
        <f t="shared" si="1"/>
        <v>19.23</v>
      </c>
      <c r="D58">
        <f t="shared" si="2"/>
        <v>26</v>
      </c>
      <c r="E58">
        <f t="shared" si="3"/>
        <v>42</v>
      </c>
      <c r="F58">
        <f t="shared" si="4"/>
        <v>18.98</v>
      </c>
      <c r="G58">
        <f t="shared" si="5"/>
        <v>19.7</v>
      </c>
      <c r="H58" s="104" t="str">
        <f t="shared" si="8"/>
        <v>Long</v>
      </c>
      <c r="N58" s="93" t="s">
        <v>208</v>
      </c>
      <c r="O58" s="93">
        <v>1.61</v>
      </c>
      <c r="P58" s="93">
        <v>1.69</v>
      </c>
      <c r="Q58" s="93">
        <v>19</v>
      </c>
      <c r="R58" s="93">
        <v>5</v>
      </c>
      <c r="S58" s="93">
        <v>1.6180000000000001</v>
      </c>
      <c r="T58" s="93">
        <v>1.65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6.75</v>
      </c>
      <c r="C59">
        <f t="shared" si="1"/>
        <v>6.6</v>
      </c>
      <c r="D59">
        <f t="shared" si="2"/>
        <v>24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2.7</v>
      </c>
      <c r="P59" s="93">
        <v>2.72</v>
      </c>
      <c r="Q59" s="93">
        <v>19</v>
      </c>
      <c r="R59" s="93">
        <v>4</v>
      </c>
      <c r="S59" s="93">
        <v>2.6850000000000001</v>
      </c>
      <c r="T59" s="93">
        <v>2.5150000000000001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8.18</v>
      </c>
      <c r="C60">
        <f t="shared" si="1"/>
        <v>5.86</v>
      </c>
      <c r="D60">
        <f t="shared" si="2"/>
        <v>12</v>
      </c>
      <c r="E60" t="str">
        <f t="shared" si="3"/>
        <v>N/A</v>
      </c>
      <c r="F60">
        <f t="shared" si="4"/>
        <v>6.46</v>
      </c>
      <c r="G60" t="str">
        <f t="shared" si="5"/>
        <v>N/A</v>
      </c>
      <c r="H60" s="104" t="str">
        <f t="shared" si="8"/>
        <v>Long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9.8000000000000007</v>
      </c>
      <c r="P63" s="93">
        <v>9.07</v>
      </c>
      <c r="Q63" s="93">
        <v>19</v>
      </c>
      <c r="R63" s="93" t="s">
        <v>121</v>
      </c>
      <c r="S63" s="93">
        <v>9.07</v>
      </c>
      <c r="T63" s="93" t="s">
        <v>121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19.100000000000001</v>
      </c>
      <c r="C64">
        <f t="shared" si="1"/>
        <v>17.72</v>
      </c>
      <c r="D64">
        <f t="shared" si="2"/>
        <v>20</v>
      </c>
      <c r="E64">
        <f t="shared" si="3"/>
        <v>25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2.0499999999999998</v>
      </c>
      <c r="P64" s="93">
        <v>2.14</v>
      </c>
      <c r="Q64" s="93">
        <v>18</v>
      </c>
      <c r="R64" s="93">
        <v>9</v>
      </c>
      <c r="S64" s="93">
        <v>2.14</v>
      </c>
      <c r="T64" s="93">
        <v>2.02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1.1299999999999999</v>
      </c>
      <c r="P66" s="93">
        <v>1.0780000000000001</v>
      </c>
      <c r="Q66" s="93">
        <v>23</v>
      </c>
      <c r="R66" s="93" t="s">
        <v>121</v>
      </c>
      <c r="S66" s="93">
        <v>0.91700000000000004</v>
      </c>
      <c r="T66" s="93" t="s">
        <v>121</v>
      </c>
      <c r="U66" s="93" t="s">
        <v>1073</v>
      </c>
      <c r="V66" s="93" t="s">
        <v>123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24.54</v>
      </c>
      <c r="P68" s="93">
        <v>19.23</v>
      </c>
      <c r="Q68" s="93">
        <v>26</v>
      </c>
      <c r="R68" s="93">
        <v>42</v>
      </c>
      <c r="S68" s="93">
        <v>18.98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2.5499999999999998</v>
      </c>
      <c r="C69">
        <f t="shared" ref="C69:C132" si="10">VLOOKUP($A69,$N$5:$U$375,3,FALSE)</f>
        <v>2.2400000000000002</v>
      </c>
      <c r="D69">
        <f t="shared" ref="D69:D132" si="11">VLOOKUP($A69,$N$5:$U$375,4,FALSE)</f>
        <v>15</v>
      </c>
      <c r="E69" t="str">
        <f t="shared" ref="E69:E132" si="12">VLOOKUP($A69,$N$5:$U$375,5,FALSE)</f>
        <v>N/A</v>
      </c>
      <c r="F69">
        <f t="shared" ref="F69:F132" si="13">VLOOKUP($A69,$N$5:$U$375,6,FALSE)</f>
        <v>2.09</v>
      </c>
      <c r="G69" t="str">
        <f t="shared" ref="G69:G132" si="14">VLOOKUP($A69,$N$5:$U$375,7,FALSE)</f>
        <v>N/A</v>
      </c>
      <c r="H69" s="104" t="str">
        <f t="shared" ref="H69:H100" si="15">IF(B69&gt;C69,"Long","Short")</f>
        <v>Long</v>
      </c>
      <c r="N69" s="93" t="s">
        <v>223</v>
      </c>
      <c r="O69" s="93">
        <v>6.75</v>
      </c>
      <c r="P69" s="93">
        <v>6.6</v>
      </c>
      <c r="Q69" s="93">
        <v>24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1.272</v>
      </c>
      <c r="P70" s="93">
        <v>1.198</v>
      </c>
      <c r="Q70" s="93">
        <v>14</v>
      </c>
      <c r="R70" s="93">
        <v>25</v>
      </c>
      <c r="S70" s="93">
        <v>1.22</v>
      </c>
      <c r="T70" s="93">
        <v>1.19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0.30599999999999999</v>
      </c>
      <c r="C71">
        <f t="shared" si="10"/>
        <v>0.32800000000000001</v>
      </c>
      <c r="D71">
        <f t="shared" si="11"/>
        <v>11</v>
      </c>
      <c r="E71">
        <f t="shared" si="12"/>
        <v>5</v>
      </c>
      <c r="F71">
        <f t="shared" si="13"/>
        <v>0.33300000000000002</v>
      </c>
      <c r="G71">
        <f t="shared" si="14"/>
        <v>0.312</v>
      </c>
      <c r="H71" s="104" t="str">
        <f t="shared" si="15"/>
        <v>Short</v>
      </c>
      <c r="N71" s="93" t="s">
        <v>243</v>
      </c>
      <c r="O71" s="93">
        <v>10.14</v>
      </c>
      <c r="P71" s="93">
        <v>11.15</v>
      </c>
      <c r="Q71" s="93">
        <v>14</v>
      </c>
      <c r="R71" s="93">
        <v>10</v>
      </c>
      <c r="S71" s="93">
        <v>11.01</v>
      </c>
      <c r="T71" s="93">
        <v>10.24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8.18</v>
      </c>
      <c r="P72" s="93">
        <v>5.86</v>
      </c>
      <c r="Q72" s="93">
        <v>12</v>
      </c>
      <c r="R72" s="93" t="s">
        <v>121</v>
      </c>
      <c r="S72" s="93">
        <v>6.46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3.83</v>
      </c>
      <c r="C75">
        <f t="shared" si="10"/>
        <v>3.43</v>
      </c>
      <c r="D75">
        <f t="shared" si="11"/>
        <v>0</v>
      </c>
      <c r="E75">
        <f t="shared" si="12"/>
        <v>43</v>
      </c>
      <c r="F75">
        <f t="shared" si="13"/>
        <v>3.83</v>
      </c>
      <c r="G75">
        <f t="shared" si="14"/>
        <v>3.67</v>
      </c>
      <c r="H75" s="104" t="str">
        <f t="shared" si="15"/>
        <v>Long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16914.7598</v>
      </c>
      <c r="P76" s="93">
        <v>18626.3691</v>
      </c>
      <c r="Q76" s="93">
        <v>15</v>
      </c>
      <c r="R76" s="93">
        <v>6</v>
      </c>
      <c r="S76" s="93">
        <v>17909.75</v>
      </c>
      <c r="T76" s="93">
        <v>17974.5098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19.100000000000001</v>
      </c>
      <c r="P78" s="93">
        <v>17.72</v>
      </c>
      <c r="Q78" s="93">
        <v>20</v>
      </c>
      <c r="R78" s="93">
        <v>25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13</v>
      </c>
      <c r="P79" s="93">
        <v>13.4</v>
      </c>
      <c r="Q79" s="93">
        <v>16</v>
      </c>
      <c r="R79" s="93">
        <v>1</v>
      </c>
      <c r="S79" s="93">
        <v>12.95</v>
      </c>
      <c r="T79" s="93">
        <v>12.8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49.3</v>
      </c>
      <c r="C80">
        <f t="shared" si="10"/>
        <v>47.95</v>
      </c>
      <c r="D80">
        <f t="shared" si="11"/>
        <v>19</v>
      </c>
      <c r="E80" t="str">
        <f t="shared" si="12"/>
        <v>N/A</v>
      </c>
      <c r="F80">
        <f t="shared" si="13"/>
        <v>50.7</v>
      </c>
      <c r="G80" t="str">
        <f t="shared" si="14"/>
        <v>N/A</v>
      </c>
      <c r="H80" s="104" t="str">
        <f t="shared" si="15"/>
        <v>Long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4.54</v>
      </c>
      <c r="C83">
        <f t="shared" si="10"/>
        <v>4.2649999999999997</v>
      </c>
      <c r="D83">
        <f t="shared" si="11"/>
        <v>19</v>
      </c>
      <c r="E83" t="str">
        <f t="shared" si="12"/>
        <v>N/A</v>
      </c>
      <c r="F83">
        <f t="shared" si="13"/>
        <v>3.73</v>
      </c>
      <c r="G83" t="str">
        <f t="shared" si="14"/>
        <v>N/A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2.5499999999999998</v>
      </c>
      <c r="P84" s="93">
        <v>2.2400000000000002</v>
      </c>
      <c r="Q84" s="93">
        <v>15</v>
      </c>
      <c r="R84" s="93" t="s">
        <v>121</v>
      </c>
      <c r="S84" s="93">
        <v>2.09</v>
      </c>
      <c r="T84" s="93" t="s">
        <v>121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5.9</v>
      </c>
      <c r="C86">
        <f t="shared" si="10"/>
        <v>5.2</v>
      </c>
      <c r="D86">
        <f t="shared" si="11"/>
        <v>4</v>
      </c>
      <c r="E86">
        <f t="shared" si="12"/>
        <v>11</v>
      </c>
      <c r="F86">
        <f t="shared" si="13"/>
        <v>5.85</v>
      </c>
      <c r="G86">
        <f t="shared" si="14"/>
        <v>5.2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0.30599999999999999</v>
      </c>
      <c r="P87" s="93">
        <v>0.32800000000000001</v>
      </c>
      <c r="Q87" s="93">
        <v>11</v>
      </c>
      <c r="R87" s="93">
        <v>5</v>
      </c>
      <c r="S87" s="93">
        <v>0.33300000000000002</v>
      </c>
      <c r="T87" s="93">
        <v>0.312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2.19</v>
      </c>
      <c r="C90">
        <f t="shared" si="10"/>
        <v>2.2599999999999998</v>
      </c>
      <c r="D90" t="str">
        <f t="shared" si="11"/>
        <v>N/A</v>
      </c>
      <c r="E90" t="str">
        <f t="shared" si="12"/>
        <v>N/A</v>
      </c>
      <c r="F90" t="str">
        <f t="shared" si="13"/>
        <v>N/A</v>
      </c>
      <c r="G90" t="str">
        <f t="shared" si="14"/>
        <v>N/A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3.83</v>
      </c>
      <c r="P92" s="93">
        <v>3.43</v>
      </c>
      <c r="Q92" s="93">
        <v>0</v>
      </c>
      <c r="R92" s="93">
        <v>43</v>
      </c>
      <c r="S92" s="93">
        <v>3.83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14.6</v>
      </c>
      <c r="C93">
        <f t="shared" si="10"/>
        <v>15.7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1.45</v>
      </c>
      <c r="C94">
        <f t="shared" si="10"/>
        <v>1.31</v>
      </c>
      <c r="D94">
        <f t="shared" si="11"/>
        <v>16</v>
      </c>
      <c r="E94">
        <f t="shared" si="12"/>
        <v>24</v>
      </c>
      <c r="F94">
        <f t="shared" si="13"/>
        <v>1.33</v>
      </c>
      <c r="G94">
        <f t="shared" si="14"/>
        <v>1.1919999999999999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9.43</v>
      </c>
      <c r="C96">
        <f t="shared" si="10"/>
        <v>9.3000000000000007</v>
      </c>
      <c r="D96">
        <f t="shared" si="11"/>
        <v>4</v>
      </c>
      <c r="E96">
        <f t="shared" si="12"/>
        <v>13</v>
      </c>
      <c r="F96">
        <f t="shared" si="13"/>
        <v>10.1</v>
      </c>
      <c r="G96">
        <f t="shared" si="14"/>
        <v>9.3650000000000002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2.36</v>
      </c>
      <c r="C97">
        <f t="shared" si="10"/>
        <v>2.39</v>
      </c>
      <c r="D97">
        <f t="shared" si="11"/>
        <v>36</v>
      </c>
      <c r="E97">
        <f t="shared" si="12"/>
        <v>6</v>
      </c>
      <c r="F97">
        <f t="shared" si="13"/>
        <v>2.19</v>
      </c>
      <c r="G97">
        <f t="shared" si="14"/>
        <v>2.2799999999999998</v>
      </c>
      <c r="H97" s="104" t="str">
        <f t="shared" si="15"/>
        <v>Short</v>
      </c>
      <c r="N97" s="93" t="s">
        <v>262</v>
      </c>
      <c r="O97" s="93">
        <v>49.3</v>
      </c>
      <c r="P97" s="93">
        <v>47.95</v>
      </c>
      <c r="Q97" s="93">
        <v>19</v>
      </c>
      <c r="R97" s="93" t="s">
        <v>121</v>
      </c>
      <c r="S97" s="93">
        <v>50.7</v>
      </c>
      <c r="T97" s="93" t="s">
        <v>121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1.8149999999999999</v>
      </c>
      <c r="C99">
        <f t="shared" si="10"/>
        <v>1.71</v>
      </c>
      <c r="D99">
        <f t="shared" si="11"/>
        <v>16</v>
      </c>
      <c r="E99" t="str">
        <f t="shared" si="12"/>
        <v>N/A</v>
      </c>
      <c r="F99">
        <f t="shared" si="13"/>
        <v>1.78</v>
      </c>
      <c r="G99" t="str">
        <f t="shared" si="14"/>
        <v>N/A</v>
      </c>
      <c r="H99" s="104" t="str">
        <f t="shared" si="15"/>
        <v>Long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1075</v>
      </c>
      <c r="O100" s="93">
        <v>1.776</v>
      </c>
      <c r="P100" s="93">
        <v>1.59</v>
      </c>
      <c r="Q100" s="93">
        <v>19</v>
      </c>
      <c r="R100" s="93">
        <v>25</v>
      </c>
      <c r="S100" s="93">
        <v>1.5940000000000001</v>
      </c>
      <c r="T100" s="93">
        <v>1.47</v>
      </c>
      <c r="U100" s="93" t="s">
        <v>1075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4.54</v>
      </c>
      <c r="P101" s="93">
        <v>4.2649999999999997</v>
      </c>
      <c r="Q101" s="93">
        <v>19</v>
      </c>
      <c r="R101" s="93" t="s">
        <v>121</v>
      </c>
      <c r="S101" s="93">
        <v>3.73</v>
      </c>
      <c r="T101" s="93" t="s">
        <v>121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5.9</v>
      </c>
      <c r="P104" s="93">
        <v>5.2</v>
      </c>
      <c r="Q104" s="93">
        <v>4</v>
      </c>
      <c r="R104" s="93">
        <v>11</v>
      </c>
      <c r="S104" s="93">
        <v>5.85</v>
      </c>
      <c r="T104" s="93">
        <v>5.2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2.19</v>
      </c>
      <c r="P108" s="93">
        <v>2.2599999999999998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14.285</v>
      </c>
      <c r="C109">
        <f t="shared" si="10"/>
        <v>14.74</v>
      </c>
      <c r="D109">
        <f t="shared" si="11"/>
        <v>19</v>
      </c>
      <c r="E109">
        <f t="shared" si="12"/>
        <v>7</v>
      </c>
      <c r="F109">
        <f t="shared" si="13"/>
        <v>14.91</v>
      </c>
      <c r="G109">
        <f t="shared" si="14"/>
        <v>13.855</v>
      </c>
      <c r="H109" s="104" t="str">
        <f t="shared" si="17"/>
        <v>Short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14.6</v>
      </c>
      <c r="P111" s="93">
        <v>15.7</v>
      </c>
      <c r="Q111" s="93" t="s">
        <v>121</v>
      </c>
      <c r="R111" s="93" t="s">
        <v>121</v>
      </c>
      <c r="S111" s="93" t="s">
        <v>121</v>
      </c>
      <c r="T111" s="93" t="s">
        <v>121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3.99</v>
      </c>
      <c r="C112">
        <f t="shared" si="10"/>
        <v>4.12</v>
      </c>
      <c r="D112">
        <f t="shared" si="11"/>
        <v>22</v>
      </c>
      <c r="E112">
        <f t="shared" si="12"/>
        <v>9</v>
      </c>
      <c r="F112">
        <f t="shared" si="13"/>
        <v>3.492</v>
      </c>
      <c r="G112">
        <f t="shared" si="14"/>
        <v>3.8460000000000001</v>
      </c>
      <c r="H112" s="104" t="str">
        <f t="shared" si="17"/>
        <v>Short</v>
      </c>
      <c r="N112" s="93" t="s">
        <v>292</v>
      </c>
      <c r="O112" s="93">
        <v>1.45</v>
      </c>
      <c r="P112" s="93">
        <v>1.31</v>
      </c>
      <c r="Q112" s="93">
        <v>16</v>
      </c>
      <c r="R112" s="93">
        <v>24</v>
      </c>
      <c r="S112" s="93">
        <v>1.33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6.95</v>
      </c>
      <c r="C114">
        <f t="shared" si="10"/>
        <v>6.83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9.43</v>
      </c>
      <c r="P114" s="93">
        <v>9.3000000000000007</v>
      </c>
      <c r="Q114" s="93">
        <v>4</v>
      </c>
      <c r="R114" s="93">
        <v>13</v>
      </c>
      <c r="S114" s="93">
        <v>10.1</v>
      </c>
      <c r="T114" s="93">
        <v>9.3650000000000002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4.25</v>
      </c>
      <c r="C115">
        <f t="shared" si="10"/>
        <v>3.72</v>
      </c>
      <c r="D115">
        <f t="shared" si="11"/>
        <v>8</v>
      </c>
      <c r="E115">
        <f t="shared" si="12"/>
        <v>43</v>
      </c>
      <c r="F115">
        <f t="shared" si="13"/>
        <v>3.98</v>
      </c>
      <c r="G115">
        <f t="shared" si="14"/>
        <v>3.7</v>
      </c>
      <c r="H115" s="104" t="str">
        <f t="shared" si="17"/>
        <v>Long</v>
      </c>
      <c r="N115" s="93" t="s">
        <v>298</v>
      </c>
      <c r="O115" s="93">
        <v>2.36</v>
      </c>
      <c r="P115" s="93">
        <v>2.39</v>
      </c>
      <c r="Q115" s="93">
        <v>36</v>
      </c>
      <c r="R115" s="93">
        <v>6</v>
      </c>
      <c r="S115" s="93">
        <v>2.19</v>
      </c>
      <c r="T115" s="93">
        <v>2.2799999999999998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9.8699999999999992</v>
      </c>
      <c r="C117">
        <f t="shared" si="10"/>
        <v>9.86</v>
      </c>
      <c r="D117">
        <f t="shared" si="11"/>
        <v>10</v>
      </c>
      <c r="E117">
        <f t="shared" si="12"/>
        <v>25</v>
      </c>
      <c r="F117">
        <f t="shared" si="13"/>
        <v>10.06</v>
      </c>
      <c r="G117">
        <f t="shared" si="14"/>
        <v>8.8000000000000007</v>
      </c>
      <c r="H117" s="104" t="str">
        <f t="shared" si="17"/>
        <v>Long</v>
      </c>
      <c r="N117" s="93" t="s">
        <v>25</v>
      </c>
      <c r="O117" s="93">
        <v>1.8149999999999999</v>
      </c>
      <c r="P117" s="93">
        <v>1.71</v>
      </c>
      <c r="Q117" s="93">
        <v>16</v>
      </c>
      <c r="R117" s="93" t="s">
        <v>121</v>
      </c>
      <c r="S117" s="93">
        <v>1.78</v>
      </c>
      <c r="T117" s="93" t="s">
        <v>121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4.72</v>
      </c>
      <c r="P118" s="93">
        <v>3.91</v>
      </c>
      <c r="Q118" s="93">
        <v>3</v>
      </c>
      <c r="R118" s="93">
        <v>7</v>
      </c>
      <c r="S118" s="93">
        <v>4.3499999999999996</v>
      </c>
      <c r="T118" s="93">
        <v>3.91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8</v>
      </c>
      <c r="C124">
        <f t="shared" si="10"/>
        <v>8</v>
      </c>
      <c r="D124">
        <f t="shared" si="11"/>
        <v>17</v>
      </c>
      <c r="E124">
        <f t="shared" si="12"/>
        <v>10</v>
      </c>
      <c r="F124">
        <f t="shared" si="13"/>
        <v>8.15</v>
      </c>
      <c r="G124">
        <f t="shared" si="14"/>
        <v>7.7</v>
      </c>
      <c r="H124" s="104" t="str">
        <f t="shared" si="17"/>
        <v>Short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1.1299999999999999</v>
      </c>
      <c r="C126">
        <f t="shared" si="10"/>
        <v>1.19</v>
      </c>
      <c r="D126">
        <f t="shared" si="11"/>
        <v>19</v>
      </c>
      <c r="E126">
        <f t="shared" si="12"/>
        <v>4</v>
      </c>
      <c r="F126">
        <f t="shared" si="13"/>
        <v>1.175</v>
      </c>
      <c r="G126">
        <f t="shared" si="14"/>
        <v>1.1100000000000001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0.36599999999999999</v>
      </c>
      <c r="C127">
        <f t="shared" si="10"/>
        <v>0.40899999999999997</v>
      </c>
      <c r="D127">
        <f t="shared" si="11"/>
        <v>15</v>
      </c>
      <c r="E127">
        <f t="shared" si="12"/>
        <v>5</v>
      </c>
      <c r="F127">
        <f t="shared" si="13"/>
        <v>0.376</v>
      </c>
      <c r="G127">
        <f t="shared" si="14"/>
        <v>0.35199999999999998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4.76</v>
      </c>
      <c r="C128">
        <f t="shared" si="10"/>
        <v>4.54</v>
      </c>
      <c r="D128" t="str">
        <f t="shared" si="11"/>
        <v>N/A</v>
      </c>
      <c r="E128" t="str">
        <f t="shared" si="12"/>
        <v>N/A</v>
      </c>
      <c r="F128" t="str">
        <f t="shared" si="13"/>
        <v>N/A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14.285</v>
      </c>
      <c r="P128" s="93">
        <v>14.74</v>
      </c>
      <c r="Q128" s="93">
        <v>19</v>
      </c>
      <c r="R128" s="93">
        <v>7</v>
      </c>
      <c r="S128" s="93">
        <v>14.91</v>
      </c>
      <c r="T128" s="93">
        <v>13.855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5788.1698999999999</v>
      </c>
      <c r="C129">
        <f t="shared" si="10"/>
        <v>5922.4301999999998</v>
      </c>
      <c r="D129">
        <f t="shared" si="11"/>
        <v>19</v>
      </c>
      <c r="E129">
        <f t="shared" si="12"/>
        <v>11</v>
      </c>
      <c r="F129">
        <f t="shared" si="13"/>
        <v>5828.9701999999997</v>
      </c>
      <c r="G129">
        <f t="shared" si="14"/>
        <v>5664.7997999999998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1368.03</v>
      </c>
      <c r="C130">
        <f t="shared" si="10"/>
        <v>1398.97</v>
      </c>
      <c r="D130">
        <f t="shared" si="11"/>
        <v>19</v>
      </c>
      <c r="E130">
        <f t="shared" si="12"/>
        <v>11</v>
      </c>
      <c r="F130">
        <f t="shared" si="13"/>
        <v>1374.29</v>
      </c>
      <c r="G130">
        <f t="shared" si="14"/>
        <v>1339.99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3.99</v>
      </c>
      <c r="P131" s="93">
        <v>4.12</v>
      </c>
      <c r="Q131" s="93">
        <v>22</v>
      </c>
      <c r="R131" s="93">
        <v>9</v>
      </c>
      <c r="S131" s="93">
        <v>3.492</v>
      </c>
      <c r="T131" s="93">
        <v>3.8460000000000001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1.962</v>
      </c>
      <c r="P132" s="93">
        <v>1.85</v>
      </c>
      <c r="Q132" s="93">
        <v>19</v>
      </c>
      <c r="R132" s="93">
        <v>24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6.95</v>
      </c>
      <c r="P134" s="93">
        <v>6.83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2947.8</v>
      </c>
      <c r="C135">
        <f t="shared" si="19"/>
        <v>2844.8998999999999</v>
      </c>
      <c r="D135">
        <f t="shared" si="20"/>
        <v>19</v>
      </c>
      <c r="E135" t="str">
        <f t="shared" si="21"/>
        <v>N/A</v>
      </c>
      <c r="F135">
        <f t="shared" si="22"/>
        <v>2746.3501000000001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4.25</v>
      </c>
      <c r="P135" s="93">
        <v>3.72</v>
      </c>
      <c r="Q135" s="93">
        <v>8</v>
      </c>
      <c r="R135" s="93">
        <v>43</v>
      </c>
      <c r="S135" s="93">
        <v>3.98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9.8699999999999992</v>
      </c>
      <c r="P137" s="93">
        <v>9.86</v>
      </c>
      <c r="Q137" s="93">
        <v>10</v>
      </c>
      <c r="R137" s="93">
        <v>25</v>
      </c>
      <c r="S137" s="93">
        <v>10.06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2280.0900999999999</v>
      </c>
      <c r="C140">
        <f t="shared" si="19"/>
        <v>2187.3600999999999</v>
      </c>
      <c r="D140">
        <f t="shared" si="20"/>
        <v>19</v>
      </c>
      <c r="E140">
        <f t="shared" si="21"/>
        <v>53</v>
      </c>
      <c r="F140">
        <f t="shared" si="22"/>
        <v>2285.9198999999999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2.23</v>
      </c>
      <c r="C141">
        <f t="shared" si="19"/>
        <v>2.39</v>
      </c>
      <c r="D141">
        <f t="shared" si="20"/>
        <v>19</v>
      </c>
      <c r="E141">
        <f t="shared" si="21"/>
        <v>0</v>
      </c>
      <c r="F141">
        <f t="shared" si="22"/>
        <v>2.27</v>
      </c>
      <c r="G141">
        <f t="shared" si="23"/>
        <v>2.23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3.59</v>
      </c>
      <c r="P142" s="93">
        <v>3.46</v>
      </c>
      <c r="Q142" s="93">
        <v>16</v>
      </c>
      <c r="R142" s="93">
        <v>24</v>
      </c>
      <c r="S142" s="93">
        <v>3.7</v>
      </c>
      <c r="T142" s="93">
        <v>3.4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43.08</v>
      </c>
      <c r="C143">
        <f t="shared" si="19"/>
        <v>38.92</v>
      </c>
      <c r="D143">
        <f t="shared" si="20"/>
        <v>21</v>
      </c>
      <c r="E143">
        <f t="shared" si="21"/>
        <v>42</v>
      </c>
      <c r="F143">
        <f t="shared" si="22"/>
        <v>35.479999999999997</v>
      </c>
      <c r="G143">
        <f t="shared" si="23"/>
        <v>32.26</v>
      </c>
      <c r="H143" s="93"/>
      <c r="N143" s="93" t="s">
        <v>381</v>
      </c>
      <c r="O143" s="93">
        <v>5.16E-2</v>
      </c>
      <c r="P143" s="93">
        <v>5.74E-2</v>
      </c>
      <c r="Q143" s="93">
        <v>34</v>
      </c>
      <c r="R143" s="93">
        <v>11</v>
      </c>
      <c r="S143" s="93">
        <v>5.5E-2</v>
      </c>
      <c r="T143" s="93">
        <v>5.8799999999999998E-2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3190.1599000000001</v>
      </c>
      <c r="C146">
        <f t="shared" si="19"/>
        <v>3045.6399000000001</v>
      </c>
      <c r="D146">
        <f t="shared" si="20"/>
        <v>17</v>
      </c>
      <c r="E146">
        <f t="shared" si="21"/>
        <v>41</v>
      </c>
      <c r="F146">
        <f t="shared" si="22"/>
        <v>3029.1599000000001</v>
      </c>
      <c r="G146">
        <f t="shared" si="23"/>
        <v>3000.9398999999999</v>
      </c>
      <c r="H146" s="93"/>
      <c r="N146" s="93" t="s">
        <v>349</v>
      </c>
      <c r="O146" s="93">
        <v>8</v>
      </c>
      <c r="P146" s="93">
        <v>8</v>
      </c>
      <c r="Q146" s="93">
        <v>17</v>
      </c>
      <c r="R146" s="93">
        <v>10</v>
      </c>
      <c r="S146" s="93">
        <v>8.15</v>
      </c>
      <c r="T146" s="93">
        <v>7.7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1.1299999999999999</v>
      </c>
      <c r="P148" s="93">
        <v>1.19</v>
      </c>
      <c r="Q148" s="93">
        <v>19</v>
      </c>
      <c r="R148" s="93">
        <v>4</v>
      </c>
      <c r="S148" s="93">
        <v>1.175</v>
      </c>
      <c r="T148" s="93">
        <v>1.1100000000000001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0.36599999999999999</v>
      </c>
      <c r="P149" s="93">
        <v>0.40899999999999997</v>
      </c>
      <c r="Q149" s="93">
        <v>15</v>
      </c>
      <c r="R149" s="93">
        <v>5</v>
      </c>
      <c r="S149" s="93">
        <v>0.376</v>
      </c>
      <c r="T149" s="93">
        <v>0.35199999999999998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4.76</v>
      </c>
      <c r="P150" s="93">
        <v>4.54</v>
      </c>
      <c r="Q150" s="93" t="s">
        <v>121</v>
      </c>
      <c r="R150" s="93" t="s">
        <v>121</v>
      </c>
      <c r="S150" s="93" t="s">
        <v>121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1.7549999999999999</v>
      </c>
      <c r="C151">
        <f t="shared" si="19"/>
        <v>1.67</v>
      </c>
      <c r="D151">
        <f t="shared" si="20"/>
        <v>14</v>
      </c>
      <c r="E151" t="str">
        <f t="shared" si="21"/>
        <v>N/A</v>
      </c>
      <c r="F151">
        <f t="shared" si="22"/>
        <v>1.8</v>
      </c>
      <c r="G151" t="str">
        <f t="shared" si="23"/>
        <v>N/A</v>
      </c>
      <c r="H151" s="93"/>
      <c r="N151" s="93" t="s">
        <v>357</v>
      </c>
      <c r="O151" s="93">
        <v>5788.1698999999999</v>
      </c>
      <c r="P151" s="93">
        <v>5922.4301999999998</v>
      </c>
      <c r="Q151" s="93">
        <v>19</v>
      </c>
      <c r="R151" s="93">
        <v>11</v>
      </c>
      <c r="S151" s="93">
        <v>5828.9701999999997</v>
      </c>
      <c r="T151" s="93">
        <v>5664.7997999999998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12277.179700000001</v>
      </c>
      <c r="P152" s="93">
        <v>10403.7598</v>
      </c>
      <c r="Q152" s="93">
        <v>17</v>
      </c>
      <c r="R152" s="93">
        <v>40</v>
      </c>
      <c r="S152" s="93">
        <v>10346.5898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0.318</v>
      </c>
      <c r="C153">
        <f t="shared" si="19"/>
        <v>0.34</v>
      </c>
      <c r="D153">
        <f t="shared" si="20"/>
        <v>8</v>
      </c>
      <c r="E153">
        <f t="shared" si="21"/>
        <v>3</v>
      </c>
      <c r="F153">
        <f t="shared" si="22"/>
        <v>0.33850000000000002</v>
      </c>
      <c r="G153">
        <f t="shared" si="23"/>
        <v>0.313</v>
      </c>
      <c r="H153" s="93"/>
      <c r="N153" s="93" t="s">
        <v>399</v>
      </c>
      <c r="O153" s="93">
        <v>4555.9399000000003</v>
      </c>
      <c r="P153" s="93">
        <v>4768.2402000000002</v>
      </c>
      <c r="Q153" s="93">
        <v>17</v>
      </c>
      <c r="R153" s="93">
        <v>0</v>
      </c>
      <c r="S153" s="93">
        <v>4954.46</v>
      </c>
      <c r="T153" s="93">
        <v>4555.9399000000003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4.32</v>
      </c>
      <c r="C154">
        <f t="shared" si="19"/>
        <v>4.5999999999999996</v>
      </c>
      <c r="D154">
        <f t="shared" si="20"/>
        <v>19</v>
      </c>
      <c r="E154">
        <f t="shared" si="21"/>
        <v>6</v>
      </c>
      <c r="F154">
        <f t="shared" si="22"/>
        <v>4.46</v>
      </c>
      <c r="G154">
        <f t="shared" si="23"/>
        <v>4.45</v>
      </c>
      <c r="H154" s="93"/>
      <c r="N154" s="93" t="s">
        <v>401</v>
      </c>
      <c r="O154" s="93">
        <v>9864.5400000000009</v>
      </c>
      <c r="P154" s="93">
        <v>9594.7803000000004</v>
      </c>
      <c r="Q154" s="93">
        <v>17</v>
      </c>
      <c r="R154" s="93" t="s">
        <v>121</v>
      </c>
      <c r="S154" s="93">
        <v>9983.2196999999996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6854.6602000000003</v>
      </c>
      <c r="P155" s="93">
        <v>6374.0600999999997</v>
      </c>
      <c r="Q155" s="93">
        <v>30</v>
      </c>
      <c r="R155" s="93" t="s">
        <v>121</v>
      </c>
      <c r="S155" s="93">
        <v>6814.52</v>
      </c>
      <c r="T155" s="93" t="s">
        <v>121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12286.9102</v>
      </c>
      <c r="P156" s="93">
        <v>12813.3799</v>
      </c>
      <c r="Q156" s="93">
        <v>20</v>
      </c>
      <c r="R156" s="93">
        <v>8</v>
      </c>
      <c r="S156" s="93">
        <v>11060.8799</v>
      </c>
      <c r="T156" s="93">
        <v>11927.96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1076</v>
      </c>
      <c r="O157" s="93">
        <v>6497.5</v>
      </c>
      <c r="P157" s="93">
        <v>6076.7997999999998</v>
      </c>
      <c r="Q157" s="93">
        <v>18</v>
      </c>
      <c r="R157" s="93">
        <v>22</v>
      </c>
      <c r="S157" s="93">
        <v>5490.9502000000002</v>
      </c>
      <c r="T157" s="93">
        <v>4971.04</v>
      </c>
      <c r="U157" s="93" t="s">
        <v>1076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12631.6299</v>
      </c>
      <c r="P158" s="93">
        <v>11612.0996</v>
      </c>
      <c r="Q158" s="93">
        <v>20</v>
      </c>
      <c r="R158" s="93">
        <v>40</v>
      </c>
      <c r="S158" s="93">
        <v>11100.9902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6.17</v>
      </c>
      <c r="C159">
        <f t="shared" si="19"/>
        <v>5.68</v>
      </c>
      <c r="D159">
        <f t="shared" si="20"/>
        <v>19</v>
      </c>
      <c r="E159">
        <f t="shared" si="21"/>
        <v>42</v>
      </c>
      <c r="F159">
        <f t="shared" si="22"/>
        <v>5.82</v>
      </c>
      <c r="G159">
        <f t="shared" si="23"/>
        <v>5.58</v>
      </c>
      <c r="H159" s="93"/>
      <c r="N159" s="93" t="s">
        <v>409</v>
      </c>
      <c r="O159" s="93">
        <v>5389.0801000000001</v>
      </c>
      <c r="P159" s="93">
        <v>5301.5497999999998</v>
      </c>
      <c r="Q159" s="93">
        <v>15</v>
      </c>
      <c r="R159" s="93">
        <v>49</v>
      </c>
      <c r="S159" s="93">
        <v>5397.71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6925.1298999999999</v>
      </c>
      <c r="P160" s="93">
        <v>6741.1801999999998</v>
      </c>
      <c r="Q160" s="93">
        <v>15</v>
      </c>
      <c r="R160" s="93">
        <v>41</v>
      </c>
      <c r="S160" s="93">
        <v>6761.71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1368.03</v>
      </c>
      <c r="P161" s="93">
        <v>1398.97</v>
      </c>
      <c r="Q161" s="93">
        <v>19</v>
      </c>
      <c r="R161" s="93">
        <v>11</v>
      </c>
      <c r="S161" s="93">
        <v>1374.29</v>
      </c>
      <c r="T161" s="93">
        <v>1339.99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1.49</v>
      </c>
      <c r="C162">
        <f t="shared" si="19"/>
        <v>1.44</v>
      </c>
      <c r="D162" t="str">
        <f t="shared" si="20"/>
        <v>N/A</v>
      </c>
      <c r="E162" t="str">
        <f t="shared" si="21"/>
        <v>N/A</v>
      </c>
      <c r="F162" t="str">
        <f t="shared" si="22"/>
        <v>N/A</v>
      </c>
      <c r="G162" t="str">
        <f t="shared" si="23"/>
        <v>N/A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3.5550000000000002</v>
      </c>
      <c r="C163">
        <f t="shared" si="19"/>
        <v>3.07</v>
      </c>
      <c r="D163">
        <f t="shared" si="20"/>
        <v>19</v>
      </c>
      <c r="E163">
        <f t="shared" si="21"/>
        <v>25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4679.0698000000002</v>
      </c>
      <c r="P163" s="93">
        <v>4599.0897999999997</v>
      </c>
      <c r="Q163" s="93">
        <v>17</v>
      </c>
      <c r="R163" s="93" t="s">
        <v>121</v>
      </c>
      <c r="S163" s="93">
        <v>4883.0497999999998</v>
      </c>
      <c r="T163" s="93" t="s">
        <v>121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6481.5097999999998</v>
      </c>
      <c r="P164" s="93">
        <v>6353.8100999999997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2947.8</v>
      </c>
      <c r="P168" s="93">
        <v>2844.8998999999999</v>
      </c>
      <c r="Q168" s="93">
        <v>19</v>
      </c>
      <c r="R168" s="93" t="s">
        <v>121</v>
      </c>
      <c r="S168" s="93">
        <v>2746.3501000000001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431</v>
      </c>
      <c r="C170">
        <f t="shared" si="19"/>
        <v>386</v>
      </c>
      <c r="D170">
        <f t="shared" si="20"/>
        <v>3</v>
      </c>
      <c r="E170">
        <f t="shared" si="21"/>
        <v>11</v>
      </c>
      <c r="F170">
        <f t="shared" si="22"/>
        <v>430</v>
      </c>
      <c r="G170">
        <f t="shared" si="23"/>
        <v>396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10154.190399999999</v>
      </c>
      <c r="P172" s="93">
        <v>9960.1504000000004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1.65</v>
      </c>
      <c r="C173">
        <f t="shared" si="19"/>
        <v>1.62</v>
      </c>
      <c r="D173">
        <f t="shared" si="20"/>
        <v>19</v>
      </c>
      <c r="E173" t="str">
        <f t="shared" si="21"/>
        <v>N/A</v>
      </c>
      <c r="F173">
        <f t="shared" si="22"/>
        <v>1.7050000000000001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2280.0900999999999</v>
      </c>
      <c r="P174" s="93">
        <v>2187.3600999999999</v>
      </c>
      <c r="Q174" s="93">
        <v>19</v>
      </c>
      <c r="R174" s="93">
        <v>53</v>
      </c>
      <c r="S174" s="93">
        <v>2285.9198999999999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2.23</v>
      </c>
      <c r="P175" s="93">
        <v>2.39</v>
      </c>
      <c r="Q175" s="93">
        <v>19</v>
      </c>
      <c r="R175" s="93">
        <v>0</v>
      </c>
      <c r="S175" s="93">
        <v>2.27</v>
      </c>
      <c r="T175" s="93">
        <v>2.23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43.08</v>
      </c>
      <c r="P177" s="93">
        <v>38.92</v>
      </c>
      <c r="Q177" s="93">
        <v>21</v>
      </c>
      <c r="R177" s="93">
        <v>42</v>
      </c>
      <c r="S177" s="93">
        <v>35.479999999999997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0.33950000000000002</v>
      </c>
      <c r="P178" s="93">
        <v>0.39350000000000002</v>
      </c>
      <c r="Q178" s="93">
        <v>20</v>
      </c>
      <c r="R178" s="93">
        <v>4</v>
      </c>
      <c r="S178" s="93">
        <v>0.40500000000000003</v>
      </c>
      <c r="T178" s="93">
        <v>0.36799999999999999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3190.1599000000001</v>
      </c>
      <c r="P181" s="93">
        <v>3045.6399000000001</v>
      </c>
      <c r="Q181" s="93">
        <v>17</v>
      </c>
      <c r="R181" s="93">
        <v>41</v>
      </c>
      <c r="S181" s="93">
        <v>3029.1599000000001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0.439</v>
      </c>
      <c r="C182">
        <f t="shared" si="19"/>
        <v>0.45</v>
      </c>
      <c r="D182">
        <f t="shared" si="20"/>
        <v>16</v>
      </c>
      <c r="E182">
        <f t="shared" si="21"/>
        <v>5</v>
      </c>
      <c r="F182">
        <f t="shared" si="22"/>
        <v>0.433</v>
      </c>
      <c r="G182">
        <f t="shared" si="23"/>
        <v>0.41399999999999998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1.196</v>
      </c>
      <c r="C184">
        <f t="shared" si="19"/>
        <v>1.1679999999999999</v>
      </c>
      <c r="D184">
        <f t="shared" si="20"/>
        <v>14</v>
      </c>
      <c r="E184">
        <f t="shared" si="21"/>
        <v>25</v>
      </c>
      <c r="F184">
        <f t="shared" si="22"/>
        <v>1.23</v>
      </c>
      <c r="G184">
        <f t="shared" si="23"/>
        <v>1.0860000000000001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6.98</v>
      </c>
      <c r="C185">
        <f t="shared" si="19"/>
        <v>6.86</v>
      </c>
      <c r="D185">
        <f t="shared" si="20"/>
        <v>31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1.7549999999999999</v>
      </c>
      <c r="P186" s="93">
        <v>1.67</v>
      </c>
      <c r="Q186" s="93">
        <v>14</v>
      </c>
      <c r="R186" s="93" t="s">
        <v>121</v>
      </c>
      <c r="S186" s="93">
        <v>1.8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0.318</v>
      </c>
      <c r="P188" s="93">
        <v>0.34</v>
      </c>
      <c r="Q188" s="93">
        <v>8</v>
      </c>
      <c r="R188" s="93">
        <v>3</v>
      </c>
      <c r="S188" s="93">
        <v>0.33850000000000002</v>
      </c>
      <c r="T188" s="93">
        <v>0.313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4.32</v>
      </c>
      <c r="P189" s="93">
        <v>4.5999999999999996</v>
      </c>
      <c r="Q189" s="93">
        <v>19</v>
      </c>
      <c r="R189" s="93">
        <v>6</v>
      </c>
      <c r="S189" s="93">
        <v>4.46</v>
      </c>
      <c r="T189" s="93">
        <v>4.45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25.8</v>
      </c>
      <c r="C190">
        <f t="shared" si="19"/>
        <v>24</v>
      </c>
      <c r="D190">
        <f t="shared" si="20"/>
        <v>22</v>
      </c>
      <c r="E190">
        <f t="shared" si="21"/>
        <v>42</v>
      </c>
      <c r="F190">
        <f t="shared" si="22"/>
        <v>22.7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6.62</v>
      </c>
      <c r="P192" s="93">
        <v>5.72</v>
      </c>
      <c r="Q192" s="93">
        <v>18</v>
      </c>
      <c r="R192" s="93" t="s">
        <v>121</v>
      </c>
      <c r="S192" s="93">
        <v>6.24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6.17</v>
      </c>
      <c r="P194" s="93">
        <v>5.68</v>
      </c>
      <c r="Q194" s="93">
        <v>19</v>
      </c>
      <c r="R194" s="93">
        <v>42</v>
      </c>
      <c r="S194" s="93">
        <v>5.82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1.698</v>
      </c>
      <c r="C195">
        <f t="shared" si="19"/>
        <v>1.49</v>
      </c>
      <c r="D195">
        <f t="shared" si="20"/>
        <v>20</v>
      </c>
      <c r="E195">
        <f t="shared" si="21"/>
        <v>43</v>
      </c>
      <c r="F195">
        <f t="shared" si="22"/>
        <v>1.284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6.1</v>
      </c>
      <c r="C197">
        <f t="shared" ref="C197:C260" si="26">VLOOKUP($A197,$N$5:$U$375,3,FALSE)</f>
        <v>6.05</v>
      </c>
      <c r="D197">
        <f t="shared" ref="D197:D260" si="27">VLOOKUP($A197,$N$5:$U$375,4,FALSE)</f>
        <v>19</v>
      </c>
      <c r="E197" t="str">
        <f t="shared" ref="E197:E260" si="28">VLOOKUP($A197,$N$5:$U$375,5,FALSE)</f>
        <v>N/A</v>
      </c>
      <c r="F197">
        <f t="shared" ref="F197:F260" si="29">VLOOKUP($A197,$N$5:$U$375,6,FALSE)</f>
        <v>6.17</v>
      </c>
      <c r="G197" t="str">
        <f t="shared" ref="G197:G260" si="30">VLOOKUP($A197,$N$5:$U$375,7,FALSE)</f>
        <v>N/A</v>
      </c>
      <c r="H197" s="93"/>
      <c r="N197" s="93" t="s">
        <v>419</v>
      </c>
      <c r="O197" s="93">
        <v>1.49</v>
      </c>
      <c r="P197" s="93">
        <v>1.44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47.6</v>
      </c>
      <c r="C198">
        <f t="shared" si="26"/>
        <v>47.6</v>
      </c>
      <c r="D198">
        <f t="shared" si="27"/>
        <v>41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3.5550000000000002</v>
      </c>
      <c r="P198" s="93">
        <v>3.07</v>
      </c>
      <c r="Q198" s="93">
        <v>19</v>
      </c>
      <c r="R198" s="93">
        <v>25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1.405</v>
      </c>
      <c r="C199">
        <f t="shared" si="26"/>
        <v>1.33</v>
      </c>
      <c r="D199">
        <f t="shared" si="27"/>
        <v>3</v>
      </c>
      <c r="E199">
        <f t="shared" si="28"/>
        <v>8</v>
      </c>
      <c r="F199">
        <f t="shared" si="29"/>
        <v>1.47</v>
      </c>
      <c r="G199">
        <f t="shared" si="30"/>
        <v>1.26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0.26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0.27</v>
      </c>
      <c r="P202" s="93">
        <v>0.33600000000000002</v>
      </c>
      <c r="Q202" s="93">
        <v>16</v>
      </c>
      <c r="R202" s="93">
        <v>4</v>
      </c>
      <c r="S202" s="93">
        <v>0.34499999999999997</v>
      </c>
      <c r="T202" s="93">
        <v>0.307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2.12</v>
      </c>
      <c r="C203">
        <f t="shared" si="26"/>
        <v>2.14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3.73</v>
      </c>
      <c r="C204">
        <f t="shared" si="26"/>
        <v>3.85</v>
      </c>
      <c r="D204">
        <f t="shared" si="27"/>
        <v>19</v>
      </c>
      <c r="E204">
        <f t="shared" si="28"/>
        <v>7</v>
      </c>
      <c r="F204">
        <f t="shared" si="29"/>
        <v>3.75</v>
      </c>
      <c r="G204">
        <f t="shared" si="30"/>
        <v>3.66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431</v>
      </c>
      <c r="P206" s="93">
        <v>386</v>
      </c>
      <c r="Q206" s="93">
        <v>3</v>
      </c>
      <c r="R206" s="93">
        <v>11</v>
      </c>
      <c r="S206" s="93">
        <v>430</v>
      </c>
      <c r="T206" s="93">
        <v>396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0.77</v>
      </c>
      <c r="C209">
        <f t="shared" si="26"/>
        <v>0.75</v>
      </c>
      <c r="D209">
        <f t="shared" si="27"/>
        <v>20</v>
      </c>
      <c r="E209" t="str">
        <f t="shared" si="28"/>
        <v>N/A</v>
      </c>
      <c r="F209">
        <f t="shared" si="29"/>
        <v>0.65500000000000003</v>
      </c>
      <c r="G209" t="str">
        <f t="shared" si="30"/>
        <v>N/A</v>
      </c>
      <c r="H209" s="93"/>
      <c r="N209" s="93" t="s">
        <v>434</v>
      </c>
      <c r="O209" s="93">
        <v>1.65</v>
      </c>
      <c r="P209" s="93">
        <v>1.62</v>
      </c>
      <c r="Q209" s="93">
        <v>19</v>
      </c>
      <c r="R209" s="93" t="s">
        <v>121</v>
      </c>
      <c r="S209" s="93">
        <v>1.7050000000000001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8.3800000000000008</v>
      </c>
      <c r="C211">
        <f t="shared" si="26"/>
        <v>8.86</v>
      </c>
      <c r="D211">
        <f t="shared" si="27"/>
        <v>28</v>
      </c>
      <c r="E211">
        <f t="shared" si="28"/>
        <v>6</v>
      </c>
      <c r="F211">
        <f t="shared" si="29"/>
        <v>9.15</v>
      </c>
      <c r="G211">
        <f t="shared" si="30"/>
        <v>8.64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2.56</v>
      </c>
      <c r="C212">
        <f t="shared" si="26"/>
        <v>2.41</v>
      </c>
      <c r="D212">
        <f t="shared" si="27"/>
        <v>20</v>
      </c>
      <c r="E212" t="str">
        <f t="shared" si="28"/>
        <v>N/A</v>
      </c>
      <c r="F212">
        <f t="shared" si="29"/>
        <v>2.48</v>
      </c>
      <c r="G212" t="str">
        <f t="shared" si="30"/>
        <v>N/A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32.200000000000003</v>
      </c>
      <c r="C213">
        <f t="shared" si="26"/>
        <v>31.2</v>
      </c>
      <c r="D213">
        <f t="shared" si="27"/>
        <v>5</v>
      </c>
      <c r="E213">
        <f t="shared" si="28"/>
        <v>23</v>
      </c>
      <c r="F213">
        <f t="shared" si="29"/>
        <v>34</v>
      </c>
      <c r="G213">
        <f t="shared" si="30"/>
        <v>32.200000000000003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3.28</v>
      </c>
      <c r="C217">
        <f t="shared" si="26"/>
        <v>3.13</v>
      </c>
      <c r="D217">
        <f t="shared" si="27"/>
        <v>19</v>
      </c>
      <c r="E217" t="str">
        <f t="shared" si="28"/>
        <v>N/A</v>
      </c>
      <c r="F217">
        <f t="shared" si="29"/>
        <v>3.2</v>
      </c>
      <c r="G217" t="str">
        <f t="shared" si="30"/>
        <v>N/A</v>
      </c>
      <c r="H217" s="93"/>
      <c r="N217" s="93" t="s">
        <v>452</v>
      </c>
      <c r="O217" s="93">
        <v>0.439</v>
      </c>
      <c r="P217" s="93">
        <v>0.45</v>
      </c>
      <c r="Q217" s="93">
        <v>16</v>
      </c>
      <c r="R217" s="93">
        <v>5</v>
      </c>
      <c r="S217" s="93">
        <v>0.433</v>
      </c>
      <c r="T217" s="93">
        <v>0.41399999999999998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0.56999999999999995</v>
      </c>
      <c r="C218">
        <f t="shared" si="26"/>
        <v>0.56999999999999995</v>
      </c>
      <c r="D218">
        <f t="shared" si="27"/>
        <v>34</v>
      </c>
      <c r="E218" t="str">
        <f t="shared" si="28"/>
        <v>N/A</v>
      </c>
      <c r="F218">
        <f t="shared" si="29"/>
        <v>0.502</v>
      </c>
      <c r="G218" t="str">
        <f t="shared" si="30"/>
        <v>N/A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1.196</v>
      </c>
      <c r="P219" s="93">
        <v>1.1679999999999999</v>
      </c>
      <c r="Q219" s="93">
        <v>14</v>
      </c>
      <c r="R219" s="93">
        <v>25</v>
      </c>
      <c r="S219" s="93">
        <v>1.23</v>
      </c>
      <c r="T219" s="93">
        <v>1.0860000000000001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6.98</v>
      </c>
      <c r="P220" s="93">
        <v>6.86</v>
      </c>
      <c r="Q220" s="93">
        <v>31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36.200000000000003</v>
      </c>
      <c r="C222">
        <f t="shared" si="26"/>
        <v>39.200000000000003</v>
      </c>
      <c r="D222" t="str">
        <f t="shared" si="27"/>
        <v>N/A</v>
      </c>
      <c r="E222">
        <f t="shared" si="28"/>
        <v>14</v>
      </c>
      <c r="F222" t="str">
        <f t="shared" si="29"/>
        <v>N/A</v>
      </c>
      <c r="G222">
        <f t="shared" si="30"/>
        <v>36.520000000000003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6.94</v>
      </c>
      <c r="C223">
        <f t="shared" si="26"/>
        <v>6.5</v>
      </c>
      <c r="D223">
        <f t="shared" si="27"/>
        <v>23</v>
      </c>
      <c r="E223">
        <f t="shared" si="28"/>
        <v>48</v>
      </c>
      <c r="F223">
        <f t="shared" si="29"/>
        <v>5.98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2.58</v>
      </c>
      <c r="C224">
        <f t="shared" si="26"/>
        <v>2.5</v>
      </c>
      <c r="D224">
        <f t="shared" si="27"/>
        <v>27</v>
      </c>
      <c r="E224" t="str">
        <f t="shared" si="28"/>
        <v>N/A</v>
      </c>
      <c r="F224">
        <f t="shared" si="29"/>
        <v>2.4500000000000002</v>
      </c>
      <c r="G224" t="str">
        <f t="shared" si="30"/>
        <v>N/A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25.8</v>
      </c>
      <c r="P225" s="93">
        <v>24</v>
      </c>
      <c r="Q225" s="93">
        <v>22</v>
      </c>
      <c r="R225" s="93">
        <v>42</v>
      </c>
      <c r="S225" s="93">
        <v>22.7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0.5</v>
      </c>
      <c r="C226">
        <f t="shared" si="26"/>
        <v>0.55000000000000004</v>
      </c>
      <c r="D226" t="str">
        <f t="shared" si="27"/>
        <v>N/A</v>
      </c>
      <c r="E226">
        <f t="shared" si="28"/>
        <v>12</v>
      </c>
      <c r="F226" t="str">
        <f t="shared" si="29"/>
        <v>N/A</v>
      </c>
      <c r="G226">
        <f t="shared" si="30"/>
        <v>0.54500000000000004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22</v>
      </c>
      <c r="C227">
        <f t="shared" si="26"/>
        <v>23.8</v>
      </c>
      <c r="D227">
        <f t="shared" si="27"/>
        <v>19</v>
      </c>
      <c r="E227">
        <f t="shared" si="28"/>
        <v>4</v>
      </c>
      <c r="F227">
        <f t="shared" si="29"/>
        <v>23.66</v>
      </c>
      <c r="G227">
        <f t="shared" si="30"/>
        <v>22.8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3.03</v>
      </c>
      <c r="C230">
        <f t="shared" si="26"/>
        <v>2.99</v>
      </c>
      <c r="D230">
        <f t="shared" si="27"/>
        <v>4</v>
      </c>
      <c r="E230">
        <f t="shared" si="28"/>
        <v>28</v>
      </c>
      <c r="F230">
        <f t="shared" si="29"/>
        <v>3.15</v>
      </c>
      <c r="G230">
        <f t="shared" si="30"/>
        <v>2.94</v>
      </c>
      <c r="H230" s="93"/>
      <c r="N230" s="93" t="s">
        <v>476</v>
      </c>
      <c r="O230" s="93">
        <v>1.698</v>
      </c>
      <c r="P230" s="93">
        <v>1.49</v>
      </c>
      <c r="Q230" s="93">
        <v>20</v>
      </c>
      <c r="R230" s="93">
        <v>43</v>
      </c>
      <c r="S230" s="93">
        <v>1.284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37.06</v>
      </c>
      <c r="C232">
        <f t="shared" si="26"/>
        <v>34.08</v>
      </c>
      <c r="D232">
        <f t="shared" si="27"/>
        <v>4</v>
      </c>
      <c r="E232">
        <f t="shared" si="28"/>
        <v>12</v>
      </c>
      <c r="F232">
        <f t="shared" si="29"/>
        <v>35.82</v>
      </c>
      <c r="G232">
        <f t="shared" si="30"/>
        <v>34.1</v>
      </c>
      <c r="H232" s="93"/>
      <c r="N232" s="93" t="s">
        <v>480</v>
      </c>
      <c r="O232" s="93">
        <v>6.1</v>
      </c>
      <c r="P232" s="93">
        <v>6.05</v>
      </c>
      <c r="Q232" s="93">
        <v>19</v>
      </c>
      <c r="R232" s="93" t="s">
        <v>121</v>
      </c>
      <c r="S232" s="93">
        <v>6.17</v>
      </c>
      <c r="T232" s="93" t="s">
        <v>121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3.36</v>
      </c>
      <c r="C233">
        <f t="shared" si="26"/>
        <v>3.46</v>
      </c>
      <c r="D233" t="str">
        <f t="shared" si="27"/>
        <v>N/A</v>
      </c>
      <c r="E233" t="str">
        <f t="shared" si="28"/>
        <v>N/A</v>
      </c>
      <c r="F233" t="str">
        <f t="shared" si="29"/>
        <v>N/A</v>
      </c>
      <c r="G233" t="str">
        <f t="shared" si="30"/>
        <v>N/A</v>
      </c>
      <c r="H233" s="93"/>
      <c r="N233" s="93" t="s">
        <v>482</v>
      </c>
      <c r="O233" s="93">
        <v>47.6</v>
      </c>
      <c r="P233" s="93">
        <v>47.6</v>
      </c>
      <c r="Q233" s="93">
        <v>41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1.2849999999999999</v>
      </c>
      <c r="C234">
        <f t="shared" si="26"/>
        <v>1.39</v>
      </c>
      <c r="D234" t="str">
        <f t="shared" si="27"/>
        <v>N/A</v>
      </c>
      <c r="E234">
        <f t="shared" si="28"/>
        <v>8</v>
      </c>
      <c r="F234" t="str">
        <f t="shared" si="29"/>
        <v>N/A</v>
      </c>
      <c r="G234">
        <f t="shared" si="30"/>
        <v>1.27</v>
      </c>
      <c r="H234" s="93"/>
      <c r="N234" s="93" t="s">
        <v>484</v>
      </c>
      <c r="O234" s="93">
        <v>1.405</v>
      </c>
      <c r="P234" s="93">
        <v>1.33</v>
      </c>
      <c r="Q234" s="93">
        <v>3</v>
      </c>
      <c r="R234" s="93">
        <v>8</v>
      </c>
      <c r="S234" s="93">
        <v>1.47</v>
      </c>
      <c r="T234" s="93">
        <v>1.26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0.26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 t="s">
        <v>121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2.12</v>
      </c>
      <c r="P238" s="93">
        <v>2.14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3.73</v>
      </c>
      <c r="P239" s="93">
        <v>3.85</v>
      </c>
      <c r="Q239" s="93">
        <v>19</v>
      </c>
      <c r="R239" s="93">
        <v>7</v>
      </c>
      <c r="S239" s="93">
        <v>3.75</v>
      </c>
      <c r="T239" s="93">
        <v>3.66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0.82199999999999995</v>
      </c>
      <c r="C242">
        <f t="shared" si="26"/>
        <v>0.77800000000000002</v>
      </c>
      <c r="D242">
        <f t="shared" si="27"/>
        <v>19</v>
      </c>
      <c r="E242" t="str">
        <f t="shared" si="28"/>
        <v>N/A</v>
      </c>
      <c r="F242">
        <f t="shared" si="29"/>
        <v>0.84799999999999998</v>
      </c>
      <c r="G242" t="str">
        <f t="shared" si="30"/>
        <v>N/A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37</v>
      </c>
      <c r="C245">
        <f t="shared" si="26"/>
        <v>38.9</v>
      </c>
      <c r="D245">
        <f t="shared" si="27"/>
        <v>19</v>
      </c>
      <c r="E245">
        <f t="shared" si="28"/>
        <v>5</v>
      </c>
      <c r="F245">
        <f t="shared" si="29"/>
        <v>38.6</v>
      </c>
      <c r="G245">
        <f t="shared" si="30"/>
        <v>37.75</v>
      </c>
      <c r="H245" s="93"/>
      <c r="N245" s="93" t="s">
        <v>505</v>
      </c>
      <c r="O245" s="93">
        <v>0.77</v>
      </c>
      <c r="P245" s="93">
        <v>0.75</v>
      </c>
      <c r="Q245" s="93">
        <v>20</v>
      </c>
      <c r="R245" s="93" t="s">
        <v>121</v>
      </c>
      <c r="S245" s="93">
        <v>0.65500000000000003</v>
      </c>
      <c r="T245" s="93" t="s">
        <v>121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39.700000000000003</v>
      </c>
      <c r="C246">
        <f t="shared" si="26"/>
        <v>38</v>
      </c>
      <c r="D246">
        <f t="shared" si="27"/>
        <v>19</v>
      </c>
      <c r="E246" t="str">
        <f t="shared" si="28"/>
        <v>N/A</v>
      </c>
      <c r="F246">
        <f t="shared" si="29"/>
        <v>36.799999999999997</v>
      </c>
      <c r="G246" t="str">
        <f t="shared" si="30"/>
        <v>N/A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2.38</v>
      </c>
      <c r="C247">
        <f t="shared" si="26"/>
        <v>2.27</v>
      </c>
      <c r="D247">
        <f t="shared" si="27"/>
        <v>18</v>
      </c>
      <c r="E247">
        <f t="shared" si="28"/>
        <v>29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8.3800000000000008</v>
      </c>
      <c r="P247" s="93">
        <v>8.86</v>
      </c>
      <c r="Q247" s="93">
        <v>28</v>
      </c>
      <c r="R247" s="93">
        <v>6</v>
      </c>
      <c r="S247" s="93">
        <v>9.15</v>
      </c>
      <c r="T247" s="93">
        <v>8.64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2.56</v>
      </c>
      <c r="P248" s="93">
        <v>2.41</v>
      </c>
      <c r="Q248" s="93">
        <v>20</v>
      </c>
      <c r="R248" s="93" t="s">
        <v>121</v>
      </c>
      <c r="S248" s="93">
        <v>2.48</v>
      </c>
      <c r="T248" s="93" t="s">
        <v>121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32.200000000000003</v>
      </c>
      <c r="P249" s="93">
        <v>31.2</v>
      </c>
      <c r="Q249" s="93">
        <v>5</v>
      </c>
      <c r="R249" s="93">
        <v>23</v>
      </c>
      <c r="S249" s="93">
        <v>34</v>
      </c>
      <c r="T249" s="93">
        <v>32.200000000000003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18.13</v>
      </c>
      <c r="C251">
        <f t="shared" si="26"/>
        <v>18.690000000000001</v>
      </c>
      <c r="D251">
        <f t="shared" si="27"/>
        <v>19</v>
      </c>
      <c r="E251">
        <f t="shared" si="28"/>
        <v>6</v>
      </c>
      <c r="F251">
        <f t="shared" si="29"/>
        <v>17.78</v>
      </c>
      <c r="G251">
        <f t="shared" si="30"/>
        <v>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10.82</v>
      </c>
      <c r="C252">
        <f t="shared" si="26"/>
        <v>11.26</v>
      </c>
      <c r="D252">
        <f t="shared" si="27"/>
        <v>19</v>
      </c>
      <c r="E252">
        <f t="shared" si="28"/>
        <v>7</v>
      </c>
      <c r="F252">
        <f t="shared" si="29"/>
        <v>12</v>
      </c>
      <c r="G252">
        <f t="shared" si="30"/>
        <v>10.7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0.79</v>
      </c>
      <c r="C253">
        <f t="shared" si="26"/>
        <v>0.85</v>
      </c>
      <c r="D253" t="str">
        <f t="shared" si="27"/>
        <v>N/A</v>
      </c>
      <c r="E253">
        <f t="shared" si="28"/>
        <v>24</v>
      </c>
      <c r="F253" t="str">
        <f t="shared" si="29"/>
        <v>N/A</v>
      </c>
      <c r="G253">
        <f t="shared" si="30"/>
        <v>0.82799999999999996</v>
      </c>
      <c r="H253" s="93"/>
      <c r="N253" s="93" t="s">
        <v>521</v>
      </c>
      <c r="O253" s="93">
        <v>3.28</v>
      </c>
      <c r="P253" s="93">
        <v>3.13</v>
      </c>
      <c r="Q253" s="93">
        <v>19</v>
      </c>
      <c r="R253" s="93" t="s">
        <v>121</v>
      </c>
      <c r="S253" s="93">
        <v>3.2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0.56999999999999995</v>
      </c>
      <c r="P254" s="93">
        <v>0.56999999999999995</v>
      </c>
      <c r="Q254" s="93">
        <v>34</v>
      </c>
      <c r="R254" s="93" t="s">
        <v>121</v>
      </c>
      <c r="S254" s="93">
        <v>0.502</v>
      </c>
      <c r="T254" s="93" t="s">
        <v>121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3.73</v>
      </c>
      <c r="C255">
        <f t="shared" si="26"/>
        <v>3.6</v>
      </c>
      <c r="D255">
        <f t="shared" si="27"/>
        <v>32</v>
      </c>
      <c r="E255" t="str">
        <f t="shared" si="28"/>
        <v>N/A</v>
      </c>
      <c r="F255">
        <f t="shared" si="29"/>
        <v>3.7</v>
      </c>
      <c r="G255" t="str">
        <f t="shared" si="30"/>
        <v>N/A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8.5419999999999998</v>
      </c>
      <c r="C258">
        <f t="shared" si="26"/>
        <v>8.7899999999999991</v>
      </c>
      <c r="D258">
        <f t="shared" si="27"/>
        <v>22</v>
      </c>
      <c r="E258">
        <f t="shared" si="28"/>
        <v>5</v>
      </c>
      <c r="F258">
        <f t="shared" si="29"/>
        <v>7.4619999999999997</v>
      </c>
      <c r="G258">
        <f t="shared" si="30"/>
        <v>7.95</v>
      </c>
      <c r="H258" s="93"/>
      <c r="N258" s="93" t="s">
        <v>530</v>
      </c>
      <c r="O258" s="93">
        <v>36.200000000000003</v>
      </c>
      <c r="P258" s="93">
        <v>39.200000000000003</v>
      </c>
      <c r="Q258" s="93" t="s">
        <v>121</v>
      </c>
      <c r="R258" s="93">
        <v>14</v>
      </c>
      <c r="S258" s="93" t="s">
        <v>121</v>
      </c>
      <c r="T258" s="93">
        <v>36.520000000000003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6.94</v>
      </c>
      <c r="P259" s="93">
        <v>6.5</v>
      </c>
      <c r="Q259" s="93">
        <v>23</v>
      </c>
      <c r="R259" s="93">
        <v>48</v>
      </c>
      <c r="S259" s="93">
        <v>5.98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9.0299999999999994</v>
      </c>
      <c r="C260">
        <f t="shared" si="26"/>
        <v>8.74</v>
      </c>
      <c r="D260">
        <f t="shared" si="27"/>
        <v>32</v>
      </c>
      <c r="E260" t="str">
        <f t="shared" si="28"/>
        <v>N/A</v>
      </c>
      <c r="F260">
        <f t="shared" si="29"/>
        <v>7.39</v>
      </c>
      <c r="G260" t="str">
        <f t="shared" si="30"/>
        <v>N/A</v>
      </c>
      <c r="H260" s="93"/>
      <c r="N260" s="93" t="s">
        <v>534</v>
      </c>
      <c r="O260" s="93">
        <v>2.58</v>
      </c>
      <c r="P260" s="93">
        <v>2.5</v>
      </c>
      <c r="Q260" s="93">
        <v>27</v>
      </c>
      <c r="R260" s="93" t="s">
        <v>121</v>
      </c>
      <c r="S260" s="93">
        <v>2.4500000000000002</v>
      </c>
      <c r="T260" s="93" t="s">
        <v>121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8.1999999999999993</v>
      </c>
      <c r="C262">
        <f t="shared" si="33"/>
        <v>8.0399999999999991</v>
      </c>
      <c r="D262">
        <f t="shared" si="34"/>
        <v>12</v>
      </c>
      <c r="E262" t="str">
        <f t="shared" si="35"/>
        <v>N/A</v>
      </c>
      <c r="F262">
        <f t="shared" si="36"/>
        <v>8.36</v>
      </c>
      <c r="G262" t="str">
        <f t="shared" si="37"/>
        <v>N/A</v>
      </c>
      <c r="H262" s="93"/>
      <c r="N262" s="93" t="s">
        <v>538</v>
      </c>
      <c r="O262" s="93">
        <v>0.5</v>
      </c>
      <c r="P262" s="93">
        <v>0.55000000000000004</v>
      </c>
      <c r="Q262" s="93" t="s">
        <v>121</v>
      </c>
      <c r="R262" s="93">
        <v>12</v>
      </c>
      <c r="S262" s="93" t="s">
        <v>121</v>
      </c>
      <c r="T262" s="93">
        <v>0.54500000000000004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22</v>
      </c>
      <c r="P263" s="93">
        <v>23.8</v>
      </c>
      <c r="Q263" s="93">
        <v>19</v>
      </c>
      <c r="R263" s="93">
        <v>4</v>
      </c>
      <c r="S263" s="93">
        <v>23.66</v>
      </c>
      <c r="T263" s="93">
        <v>22.8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4.38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14.9</v>
      </c>
      <c r="C266">
        <f t="shared" si="33"/>
        <v>14.1</v>
      </c>
      <c r="D266">
        <f t="shared" si="34"/>
        <v>8</v>
      </c>
      <c r="E266" t="str">
        <f t="shared" si="35"/>
        <v>N/A</v>
      </c>
      <c r="F266">
        <f t="shared" si="36"/>
        <v>14.7</v>
      </c>
      <c r="G266" t="str">
        <f t="shared" si="37"/>
        <v>N/A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4.07</v>
      </c>
      <c r="C267">
        <f t="shared" si="33"/>
        <v>3.59</v>
      </c>
      <c r="D267">
        <f t="shared" si="34"/>
        <v>19</v>
      </c>
      <c r="E267" t="str">
        <f t="shared" si="35"/>
        <v>N/A</v>
      </c>
      <c r="F267">
        <f t="shared" si="36"/>
        <v>3.87</v>
      </c>
      <c r="G267" t="str">
        <f t="shared" si="37"/>
        <v>N/A</v>
      </c>
      <c r="H267" s="93"/>
      <c r="N267" s="93" t="s">
        <v>545</v>
      </c>
      <c r="O267" s="93">
        <v>3.03</v>
      </c>
      <c r="P267" s="93">
        <v>2.99</v>
      </c>
      <c r="Q267" s="93">
        <v>4</v>
      </c>
      <c r="R267" s="93">
        <v>28</v>
      </c>
      <c r="S267" s="93">
        <v>3.15</v>
      </c>
      <c r="T267" s="93">
        <v>2.94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37.06</v>
      </c>
      <c r="P269" s="93">
        <v>34.08</v>
      </c>
      <c r="Q269" s="93">
        <v>4</v>
      </c>
      <c r="R269" s="93">
        <v>12</v>
      </c>
      <c r="S269" s="93">
        <v>35.82</v>
      </c>
      <c r="T269" s="93">
        <v>34.1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8822.2998000000007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0.29599999999999999</v>
      </c>
      <c r="C271">
        <f t="shared" si="33"/>
        <v>0.29899999999999999</v>
      </c>
      <c r="D271">
        <f t="shared" si="34"/>
        <v>17</v>
      </c>
      <c r="E271">
        <f t="shared" si="35"/>
        <v>10</v>
      </c>
      <c r="F271">
        <f t="shared" si="36"/>
        <v>0.35599999999999998</v>
      </c>
      <c r="G271">
        <f t="shared" si="37"/>
        <v>0.312</v>
      </c>
      <c r="H271" s="93"/>
      <c r="N271" s="93" t="s">
        <v>1077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1078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3.36</v>
      </c>
      <c r="P272" s="93">
        <v>3.46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1.2849999999999999</v>
      </c>
      <c r="P273" s="93">
        <v>1.39</v>
      </c>
      <c r="Q273" s="93" t="s">
        <v>121</v>
      </c>
      <c r="R273" s="93">
        <v>8</v>
      </c>
      <c r="S273" s="93" t="s">
        <v>121</v>
      </c>
      <c r="T273" s="93">
        <v>1.27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7.43</v>
      </c>
      <c r="C274">
        <f t="shared" si="33"/>
        <v>7.34</v>
      </c>
      <c r="D274">
        <f t="shared" si="34"/>
        <v>19</v>
      </c>
      <c r="E274">
        <f t="shared" si="35"/>
        <v>24</v>
      </c>
      <c r="F274">
        <f t="shared" si="36"/>
        <v>7.38</v>
      </c>
      <c r="G274">
        <f t="shared" si="37"/>
        <v>6.76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1.63</v>
      </c>
      <c r="C276">
        <f t="shared" si="33"/>
        <v>1.575</v>
      </c>
      <c r="D276">
        <f t="shared" si="34"/>
        <v>19</v>
      </c>
      <c r="E276">
        <f t="shared" si="35"/>
        <v>42</v>
      </c>
      <c r="F276">
        <f t="shared" si="36"/>
        <v>1.615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4515.7299999999996</v>
      </c>
      <c r="C279">
        <f t="shared" si="33"/>
        <v>4331.2798000000003</v>
      </c>
      <c r="D279">
        <f t="shared" si="34"/>
        <v>17</v>
      </c>
      <c r="E279">
        <f t="shared" si="35"/>
        <v>51</v>
      </c>
      <c r="F279">
        <f t="shared" si="36"/>
        <v>4519.7002000000002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2.69</v>
      </c>
      <c r="P280" s="93">
        <v>2.75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14.7</v>
      </c>
      <c r="C282">
        <f t="shared" si="33"/>
        <v>15</v>
      </c>
      <c r="D282">
        <f t="shared" si="34"/>
        <v>31</v>
      </c>
      <c r="E282">
        <f t="shared" si="35"/>
        <v>13</v>
      </c>
      <c r="F282">
        <f t="shared" si="36"/>
        <v>14.3</v>
      </c>
      <c r="G282">
        <f t="shared" si="37"/>
        <v>14.9</v>
      </c>
      <c r="H282" s="93"/>
      <c r="N282" s="93" t="s">
        <v>570</v>
      </c>
      <c r="O282" s="93">
        <v>0.82199999999999995</v>
      </c>
      <c r="P282" s="93">
        <v>0.77800000000000002</v>
      </c>
      <c r="Q282" s="93">
        <v>19</v>
      </c>
      <c r="R282" s="93" t="s">
        <v>121</v>
      </c>
      <c r="S282" s="93">
        <v>0.84799999999999998</v>
      </c>
      <c r="T282" s="93" t="s">
        <v>121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1.56</v>
      </c>
      <c r="C283">
        <f t="shared" si="33"/>
        <v>1.5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29</v>
      </c>
      <c r="P283" s="93">
        <v>27.4</v>
      </c>
      <c r="Q283" s="93">
        <v>11</v>
      </c>
      <c r="R283" s="93" t="s">
        <v>121</v>
      </c>
      <c r="S283" s="93">
        <v>28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37</v>
      </c>
      <c r="P286" s="93">
        <v>38.9</v>
      </c>
      <c r="Q286" s="93">
        <v>19</v>
      </c>
      <c r="R286" s="93">
        <v>5</v>
      </c>
      <c r="S286" s="93">
        <v>38.6</v>
      </c>
      <c r="T286" s="93">
        <v>37.75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0.312</v>
      </c>
      <c r="C287">
        <f t="shared" si="33"/>
        <v>0.31900000000000001</v>
      </c>
      <c r="D287">
        <f t="shared" si="34"/>
        <v>14</v>
      </c>
      <c r="E287">
        <f t="shared" si="35"/>
        <v>6</v>
      </c>
      <c r="F287">
        <f t="shared" si="36"/>
        <v>0.316</v>
      </c>
      <c r="G287">
        <f t="shared" si="37"/>
        <v>0.30499999999999999</v>
      </c>
      <c r="N287" s="93" t="s">
        <v>577</v>
      </c>
      <c r="O287" s="93">
        <v>39.700000000000003</v>
      </c>
      <c r="P287" s="93">
        <v>38</v>
      </c>
      <c r="Q287" s="93">
        <v>19</v>
      </c>
      <c r="R287" s="93" t="s">
        <v>121</v>
      </c>
      <c r="S287" s="93">
        <v>36.799999999999997</v>
      </c>
      <c r="T287" s="93" t="s">
        <v>121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2.38</v>
      </c>
      <c r="P288" s="93">
        <v>2.27</v>
      </c>
      <c r="Q288" s="93">
        <v>18</v>
      </c>
      <c r="R288" s="93">
        <v>29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1.534</v>
      </c>
      <c r="P289" s="93">
        <v>1.39</v>
      </c>
      <c r="Q289" s="93">
        <v>8</v>
      </c>
      <c r="R289" s="93" t="s">
        <v>121</v>
      </c>
      <c r="S289" s="93">
        <v>1.4279999999999999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1.62</v>
      </c>
      <c r="C290">
        <f t="shared" si="33"/>
        <v>1.5549999999999999</v>
      </c>
      <c r="D290">
        <f t="shared" si="34"/>
        <v>14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9.0950000000000006</v>
      </c>
      <c r="P291" s="93">
        <v>9.4499999999999993</v>
      </c>
      <c r="Q291" s="93">
        <v>19</v>
      </c>
      <c r="R291" s="93">
        <v>5</v>
      </c>
      <c r="S291" s="93">
        <v>9.3000000000000007</v>
      </c>
      <c r="T291" s="93">
        <v>8.86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 t="s">
        <v>121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6.6</v>
      </c>
      <c r="C293">
        <f t="shared" si="33"/>
        <v>6.94</v>
      </c>
      <c r="D293">
        <f t="shared" si="34"/>
        <v>19</v>
      </c>
      <c r="E293">
        <f t="shared" si="35"/>
        <v>5</v>
      </c>
      <c r="F293">
        <f t="shared" si="36"/>
        <v>6.44</v>
      </c>
      <c r="G293">
        <f t="shared" si="37"/>
        <v>6.38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0.48</v>
      </c>
      <c r="C294">
        <f t="shared" si="33"/>
        <v>0.499</v>
      </c>
      <c r="D294">
        <f t="shared" si="34"/>
        <v>19</v>
      </c>
      <c r="E294">
        <f t="shared" si="35"/>
        <v>8</v>
      </c>
      <c r="F294">
        <f t="shared" si="36"/>
        <v>0.52</v>
      </c>
      <c r="G294">
        <f t="shared" si="37"/>
        <v>0.49</v>
      </c>
      <c r="N294" s="93" t="s">
        <v>666</v>
      </c>
      <c r="O294" s="93">
        <v>0.86</v>
      </c>
      <c r="P294" s="93">
        <v>0.82</v>
      </c>
      <c r="Q294" s="93">
        <v>4</v>
      </c>
      <c r="R294" s="93" t="s">
        <v>121</v>
      </c>
      <c r="S294" s="93">
        <v>0.83799999999999997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18.13</v>
      </c>
      <c r="P295" s="93">
        <v>18.690000000000001</v>
      </c>
      <c r="Q295" s="93">
        <v>19</v>
      </c>
      <c r="R295" s="93">
        <v>6</v>
      </c>
      <c r="S295" s="93">
        <v>17.78</v>
      </c>
      <c r="T295" s="93">
        <v>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10.82</v>
      </c>
      <c r="P296" s="93">
        <v>11.26</v>
      </c>
      <c r="Q296" s="93">
        <v>19</v>
      </c>
      <c r="R296" s="93">
        <v>7</v>
      </c>
      <c r="S296" s="93">
        <v>12</v>
      </c>
      <c r="T296" s="93">
        <v>10.7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0.79</v>
      </c>
      <c r="P297" s="93">
        <v>0.85</v>
      </c>
      <c r="Q297" s="93" t="s">
        <v>121</v>
      </c>
      <c r="R297" s="93">
        <v>24</v>
      </c>
      <c r="S297" s="93" t="s">
        <v>121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3.73</v>
      </c>
      <c r="P299" s="93">
        <v>3.6</v>
      </c>
      <c r="Q299" s="93">
        <v>32</v>
      </c>
      <c r="R299" s="93" t="s">
        <v>121</v>
      </c>
      <c r="S299" s="93">
        <v>3.7</v>
      </c>
      <c r="T299" s="93" t="s">
        <v>121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6.56</v>
      </c>
      <c r="C302">
        <f t="shared" si="33"/>
        <v>6.24</v>
      </c>
      <c r="D302">
        <f t="shared" si="34"/>
        <v>23</v>
      </c>
      <c r="E302" t="str">
        <f t="shared" si="35"/>
        <v>N/A</v>
      </c>
      <c r="F302">
        <f t="shared" si="36"/>
        <v>5.5</v>
      </c>
      <c r="G302" t="str">
        <f t="shared" si="37"/>
        <v>N/A</v>
      </c>
      <c r="N302" s="93" t="s">
        <v>600</v>
      </c>
      <c r="O302" s="93">
        <v>8.5419999999999998</v>
      </c>
      <c r="P302" s="93">
        <v>8.7899999999999991</v>
      </c>
      <c r="Q302" s="93">
        <v>22</v>
      </c>
      <c r="R302" s="93">
        <v>5</v>
      </c>
      <c r="S302" s="93">
        <v>7.4619999999999997</v>
      </c>
      <c r="T302" s="93">
        <v>7.95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50.75</v>
      </c>
      <c r="C304">
        <f t="shared" si="33"/>
        <v>45.26</v>
      </c>
      <c r="D304">
        <f t="shared" si="34"/>
        <v>22</v>
      </c>
      <c r="E304" t="str">
        <f t="shared" si="35"/>
        <v>N/A</v>
      </c>
      <c r="F304">
        <f t="shared" si="36"/>
        <v>47.6</v>
      </c>
      <c r="G304" t="str">
        <f t="shared" si="37"/>
        <v>N/A</v>
      </c>
      <c r="N304" s="93" t="s">
        <v>604</v>
      </c>
      <c r="O304" s="93">
        <v>9.0299999999999994</v>
      </c>
      <c r="P304" s="93">
        <v>8.74</v>
      </c>
      <c r="Q304" s="93">
        <v>32</v>
      </c>
      <c r="R304" s="93" t="s">
        <v>121</v>
      </c>
      <c r="S304" s="93">
        <v>7.39</v>
      </c>
      <c r="T304" s="93" t="s">
        <v>121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8.1999999999999993</v>
      </c>
      <c r="P306" s="93">
        <v>8.0399999999999991</v>
      </c>
      <c r="Q306" s="93">
        <v>12</v>
      </c>
      <c r="R306" s="93" t="s">
        <v>121</v>
      </c>
      <c r="S306" s="93">
        <v>8.36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1.345</v>
      </c>
      <c r="C307">
        <f t="shared" si="33"/>
        <v>1.23</v>
      </c>
      <c r="D307">
        <f t="shared" si="34"/>
        <v>19</v>
      </c>
      <c r="E307">
        <f t="shared" si="35"/>
        <v>25</v>
      </c>
      <c r="F307">
        <f t="shared" si="36"/>
        <v>1.2350000000000001</v>
      </c>
      <c r="G307">
        <f t="shared" si="37"/>
        <v>1.17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1.96</v>
      </c>
      <c r="C309">
        <f t="shared" si="33"/>
        <v>1.89</v>
      </c>
      <c r="D309">
        <f t="shared" si="34"/>
        <v>36</v>
      </c>
      <c r="E309" t="str">
        <f t="shared" si="35"/>
        <v>N/A</v>
      </c>
      <c r="F309">
        <f t="shared" si="36"/>
        <v>1.71</v>
      </c>
      <c r="G309" t="str">
        <f t="shared" si="37"/>
        <v>N/A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0.73</v>
      </c>
      <c r="C310">
        <f t="shared" si="33"/>
        <v>0.69</v>
      </c>
      <c r="D310">
        <f t="shared" si="34"/>
        <v>19</v>
      </c>
      <c r="E310">
        <f t="shared" si="35"/>
        <v>43</v>
      </c>
      <c r="F310">
        <f t="shared" si="36"/>
        <v>0.72499999999999998</v>
      </c>
      <c r="G310">
        <f t="shared" si="37"/>
        <v>0.71499999999999997</v>
      </c>
      <c r="N310" s="93" t="s">
        <v>617</v>
      </c>
      <c r="O310" s="93">
        <v>14.9</v>
      </c>
      <c r="P310" s="93">
        <v>14.1</v>
      </c>
      <c r="Q310" s="93">
        <v>8</v>
      </c>
      <c r="R310" s="93" t="s">
        <v>121</v>
      </c>
      <c r="S310" s="93">
        <v>14.7</v>
      </c>
      <c r="T310" s="93" t="s">
        <v>121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4.07</v>
      </c>
      <c r="P311" s="93">
        <v>3.59</v>
      </c>
      <c r="Q311" s="93">
        <v>19</v>
      </c>
      <c r="R311" s="93" t="s">
        <v>121</v>
      </c>
      <c r="S311" s="93">
        <v>3.87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0.28699999999999998</v>
      </c>
      <c r="C314">
        <f t="shared" si="33"/>
        <v>0.26</v>
      </c>
      <c r="D314">
        <f t="shared" si="34"/>
        <v>32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0.42799999999999999</v>
      </c>
      <c r="C315">
        <f t="shared" si="33"/>
        <v>0.48599999999999999</v>
      </c>
      <c r="D315">
        <f t="shared" si="34"/>
        <v>20</v>
      </c>
      <c r="E315">
        <f t="shared" si="35"/>
        <v>11</v>
      </c>
      <c r="F315">
        <f t="shared" si="36"/>
        <v>0.64</v>
      </c>
      <c r="G315">
        <f t="shared" si="37"/>
        <v>0.438</v>
      </c>
      <c r="N315" s="93" t="s">
        <v>626</v>
      </c>
      <c r="O315" s="93">
        <v>0.29599999999999999</v>
      </c>
      <c r="P315" s="93">
        <v>0.29899999999999999</v>
      </c>
      <c r="Q315" s="93">
        <v>17</v>
      </c>
      <c r="R315" s="93">
        <v>10</v>
      </c>
      <c r="S315" s="93">
        <v>0.35599999999999998</v>
      </c>
      <c r="T315" s="93">
        <v>0.312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1.37</v>
      </c>
      <c r="P316" s="93">
        <v>1.3380000000000001</v>
      </c>
      <c r="Q316" s="93">
        <v>14</v>
      </c>
      <c r="R316" s="93" t="s">
        <v>121</v>
      </c>
      <c r="S316" s="93">
        <v>1.3740000000000001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1.534</v>
      </c>
      <c r="C319">
        <f t="shared" si="33"/>
        <v>1.39</v>
      </c>
      <c r="D319">
        <f t="shared" si="34"/>
        <v>8</v>
      </c>
      <c r="E319" t="str">
        <f t="shared" si="35"/>
        <v>N/A</v>
      </c>
      <c r="F319">
        <f t="shared" si="36"/>
        <v>1.4279999999999999</v>
      </c>
      <c r="G319" t="str">
        <f t="shared" si="37"/>
        <v>N/A</v>
      </c>
      <c r="N319" s="93" t="s">
        <v>632</v>
      </c>
      <c r="O319" s="93">
        <v>7.43</v>
      </c>
      <c r="P319" s="93">
        <v>7.34</v>
      </c>
      <c r="Q319" s="93">
        <v>19</v>
      </c>
      <c r="R319" s="93">
        <v>24</v>
      </c>
      <c r="S319" s="93">
        <v>7.38</v>
      </c>
      <c r="T319" s="93">
        <v>6.76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5.75</v>
      </c>
      <c r="P320" s="93">
        <v>5.6</v>
      </c>
      <c r="Q320" s="93">
        <v>25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5.8</v>
      </c>
      <c r="P322" s="93">
        <v>5.98</v>
      </c>
      <c r="Q322" s="93">
        <v>34</v>
      </c>
      <c r="R322" s="93">
        <v>24</v>
      </c>
      <c r="S322" s="93">
        <v>6.07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6.56</v>
      </c>
      <c r="P323" s="93">
        <v>6.24</v>
      </c>
      <c r="Q323" s="93">
        <v>23</v>
      </c>
      <c r="R323" s="93" t="s">
        <v>121</v>
      </c>
      <c r="S323" s="93">
        <v>5.5</v>
      </c>
      <c r="T323" s="93" t="s">
        <v>121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1.63</v>
      </c>
      <c r="P324" s="93">
        <v>1.575</v>
      </c>
      <c r="Q324" s="93">
        <v>19</v>
      </c>
      <c r="R324" s="93">
        <v>42</v>
      </c>
      <c r="S324" s="93">
        <v>1.615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4515.7299999999996</v>
      </c>
      <c r="P327" s="93">
        <v>4331.2798000000003</v>
      </c>
      <c r="Q327" s="93">
        <v>17</v>
      </c>
      <c r="R327" s="93">
        <v>51</v>
      </c>
      <c r="S327" s="93">
        <v>4519.7002000000002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0.154</v>
      </c>
      <c r="P329" s="93">
        <v>0.17</v>
      </c>
      <c r="Q329" s="93">
        <v>35</v>
      </c>
      <c r="R329" s="93">
        <v>6</v>
      </c>
      <c r="S329" s="93">
        <v>0.14799999999999999</v>
      </c>
      <c r="T329" s="93">
        <v>0.1595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4.72</v>
      </c>
      <c r="C330">
        <f t="shared" si="40"/>
        <v>3.91</v>
      </c>
      <c r="D330">
        <f t="shared" si="41"/>
        <v>3</v>
      </c>
      <c r="E330">
        <f t="shared" si="42"/>
        <v>7</v>
      </c>
      <c r="F330">
        <f t="shared" si="43"/>
        <v>4.3499999999999996</v>
      </c>
      <c r="G330">
        <f t="shared" si="44"/>
        <v>3.91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14.7</v>
      </c>
      <c r="P331" s="93">
        <v>15</v>
      </c>
      <c r="Q331" s="93">
        <v>31</v>
      </c>
      <c r="R331" s="93">
        <v>13</v>
      </c>
      <c r="S331" s="93">
        <v>14.3</v>
      </c>
      <c r="T331" s="93">
        <v>14.9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1.56</v>
      </c>
      <c r="P332" s="93">
        <v>1.5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0.312</v>
      </c>
      <c r="P336" s="93">
        <v>0.31900000000000001</v>
      </c>
      <c r="Q336" s="93">
        <v>14</v>
      </c>
      <c r="R336" s="93">
        <v>6</v>
      </c>
      <c r="S336" s="93">
        <v>0.316</v>
      </c>
      <c r="T336" s="93">
        <v>0.30499999999999999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1.62</v>
      </c>
      <c r="P339" s="93">
        <v>1.5549999999999999</v>
      </c>
      <c r="Q339" s="93">
        <v>14</v>
      </c>
      <c r="R339" s="93" t="s">
        <v>121</v>
      </c>
      <c r="S339" s="93">
        <v>1.58</v>
      </c>
      <c r="T339" s="93" t="s">
        <v>121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1.962</v>
      </c>
      <c r="C341">
        <f t="shared" ref="C341:C346" si="46">VLOOKUP($A341,$N$5:$U$375,3,FALSE)</f>
        <v>1.85</v>
      </c>
      <c r="D341">
        <f t="shared" ref="D341:D346" si="47">VLOOKUP($A341,$N$5:$U$375,4,FALSE)</f>
        <v>19</v>
      </c>
      <c r="E341">
        <f t="shared" ref="E341:E346" si="48">VLOOKUP($A341,$N$5:$U$375,5,FALSE)</f>
        <v>24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3.03</v>
      </c>
      <c r="P341" s="93">
        <v>2.92</v>
      </c>
      <c r="Q341" s="93">
        <v>22</v>
      </c>
      <c r="R341" s="93" t="s">
        <v>121</v>
      </c>
      <c r="S341" s="93">
        <v>2.86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11.26</v>
      </c>
      <c r="C342" s="93">
        <f t="shared" si="46"/>
        <v>10.68</v>
      </c>
      <c r="D342" s="93">
        <f t="shared" si="47"/>
        <v>19</v>
      </c>
      <c r="E342" s="93">
        <f t="shared" si="48"/>
        <v>42</v>
      </c>
      <c r="F342" s="93">
        <f t="shared" si="49"/>
        <v>10.26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10.14</v>
      </c>
      <c r="C343" s="93">
        <f t="shared" si="46"/>
        <v>11.15</v>
      </c>
      <c r="D343" s="93">
        <f t="shared" si="47"/>
        <v>14</v>
      </c>
      <c r="E343" s="93">
        <f t="shared" si="48"/>
        <v>10</v>
      </c>
      <c r="F343" s="93">
        <f t="shared" si="49"/>
        <v>11.01</v>
      </c>
      <c r="G343" s="93">
        <f t="shared" si="50"/>
        <v>10.24</v>
      </c>
      <c r="H343" s="93"/>
      <c r="N343" s="93" t="s">
        <v>670</v>
      </c>
      <c r="O343" s="93">
        <v>6.6</v>
      </c>
      <c r="P343" s="93">
        <v>6.94</v>
      </c>
      <c r="Q343" s="93">
        <v>19</v>
      </c>
      <c r="R343" s="93">
        <v>5</v>
      </c>
      <c r="S343" s="93">
        <v>6.44</v>
      </c>
      <c r="T343" s="93">
        <v>6.38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3.03</v>
      </c>
      <c r="C344" s="93">
        <f t="shared" si="46"/>
        <v>2.92</v>
      </c>
      <c r="D344" s="93">
        <f t="shared" si="47"/>
        <v>22</v>
      </c>
      <c r="E344" s="93" t="str">
        <f t="shared" si="48"/>
        <v>N/A</v>
      </c>
      <c r="F344" s="93">
        <f t="shared" si="49"/>
        <v>2.86</v>
      </c>
      <c r="G344" s="93" t="str">
        <f t="shared" si="50"/>
        <v>N/A</v>
      </c>
      <c r="H344" s="93"/>
      <c r="N344" s="93" t="s">
        <v>672</v>
      </c>
      <c r="O344" s="93">
        <v>0.48</v>
      </c>
      <c r="P344" s="93">
        <v>0.499</v>
      </c>
      <c r="Q344" s="93">
        <v>19</v>
      </c>
      <c r="R344" s="93">
        <v>8</v>
      </c>
      <c r="S344" s="93">
        <v>0.52</v>
      </c>
      <c r="T344" s="93">
        <v>0.49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1.272</v>
      </c>
      <c r="C345" s="93">
        <f t="shared" si="46"/>
        <v>1.198</v>
      </c>
      <c r="D345" s="93">
        <f t="shared" si="47"/>
        <v>14</v>
      </c>
      <c r="E345" s="93">
        <f t="shared" si="48"/>
        <v>25</v>
      </c>
      <c r="F345" s="93">
        <f t="shared" si="49"/>
        <v>1.22</v>
      </c>
      <c r="G345" s="93">
        <f t="shared" si="50"/>
        <v>1.19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>
        <f t="shared" si="45"/>
        <v>1.1299999999999999</v>
      </c>
      <c r="C346" s="93">
        <f t="shared" si="46"/>
        <v>1.0780000000000001</v>
      </c>
      <c r="D346" s="93">
        <f t="shared" si="47"/>
        <v>23</v>
      </c>
      <c r="E346" s="93" t="str">
        <f t="shared" si="48"/>
        <v>N/A</v>
      </c>
      <c r="F346" s="93">
        <f t="shared" si="49"/>
        <v>0.91700000000000004</v>
      </c>
      <c r="G346" s="93" t="str">
        <f t="shared" si="50"/>
        <v>N/A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50.75</v>
      </c>
      <c r="P354" s="93">
        <v>45.26</v>
      </c>
      <c r="Q354" s="93">
        <v>22</v>
      </c>
      <c r="R354" s="93" t="s">
        <v>121</v>
      </c>
      <c r="S354" s="93">
        <v>47.6</v>
      </c>
      <c r="T354" s="93" t="s">
        <v>121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4184.5298000000003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1.345</v>
      </c>
      <c r="P358" s="93">
        <v>1.23</v>
      </c>
      <c r="Q358" s="93">
        <v>19</v>
      </c>
      <c r="R358" s="93">
        <v>25</v>
      </c>
      <c r="S358" s="93">
        <v>1.2350000000000001</v>
      </c>
      <c r="T358" s="93">
        <v>1.17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1079</v>
      </c>
      <c r="O359" s="93">
        <v>3.39</v>
      </c>
      <c r="P359" s="93">
        <v>3.07</v>
      </c>
      <c r="Q359" s="93">
        <v>1</v>
      </c>
      <c r="R359" s="93" t="s">
        <v>121</v>
      </c>
      <c r="S359" s="93">
        <v>3.24</v>
      </c>
      <c r="T359" s="93" t="s">
        <v>121</v>
      </c>
      <c r="U359" s="93" t="s">
        <v>1079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2.04</v>
      </c>
      <c r="P360" s="93">
        <v>1.94</v>
      </c>
      <c r="Q360" s="93">
        <v>32</v>
      </c>
      <c r="R360" s="93" t="s">
        <v>121</v>
      </c>
      <c r="S360" s="93">
        <v>1.92</v>
      </c>
      <c r="T360" s="93" t="s">
        <v>121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1.96</v>
      </c>
      <c r="P362" s="93">
        <v>1.89</v>
      </c>
      <c r="Q362" s="93">
        <v>36</v>
      </c>
      <c r="R362" s="93" t="s">
        <v>121</v>
      </c>
      <c r="S362" s="93">
        <v>1.71</v>
      </c>
      <c r="T362" s="93" t="s">
        <v>121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0.73</v>
      </c>
      <c r="P363" s="93">
        <v>0.69</v>
      </c>
      <c r="Q363" s="93">
        <v>19</v>
      </c>
      <c r="R363" s="93">
        <v>43</v>
      </c>
      <c r="S363" s="93">
        <v>0.72499999999999998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0.28699999999999998</v>
      </c>
      <c r="P366" s="93">
        <v>0.26</v>
      </c>
      <c r="Q366" s="93">
        <v>32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0.42799999999999999</v>
      </c>
      <c r="P367" s="93">
        <v>0.48599999999999999</v>
      </c>
      <c r="Q367" s="93">
        <v>20</v>
      </c>
      <c r="R367" s="93">
        <v>11</v>
      </c>
      <c r="S367" s="93">
        <v>0.64</v>
      </c>
      <c r="T367" s="93">
        <v>0.438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1080</v>
      </c>
      <c r="O370" s="93">
        <v>1.23</v>
      </c>
      <c r="P370" s="93">
        <v>1.01</v>
      </c>
      <c r="Q370" s="93">
        <v>16</v>
      </c>
      <c r="R370" s="93" t="s">
        <v>121</v>
      </c>
      <c r="S370" s="93">
        <v>0.95799999999999996</v>
      </c>
      <c r="T370" s="93" t="s">
        <v>121</v>
      </c>
      <c r="U370" s="93" t="s">
        <v>1080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510.17</v>
      </c>
      <c r="P374" s="93">
        <v>499.32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2628.1698999999999</v>
      </c>
      <c r="P384" s="93">
        <v>2741.24</v>
      </c>
      <c r="Q384" s="93">
        <v>22</v>
      </c>
      <c r="R384" s="93">
        <v>8</v>
      </c>
      <c r="S384" s="93">
        <v>2364.8998999999999</v>
      </c>
      <c r="T384" s="93">
        <v>2550.7199999999998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2026-05-10T11:24:02Z</dcterms:modified>
</cp:coreProperties>
</file>