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jan2025\"/>
    </mc:Choice>
  </mc:AlternateContent>
  <xr:revisionPtr revIDLastSave="0" documentId="8_{CBD42F39-F048-4C10-812B-B78961C7D9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  <c r="F14" i="2"/>
  <c r="E14" i="2"/>
  <c r="D14" i="2"/>
  <c r="B14" i="2"/>
  <c r="P30" i="2"/>
  <c r="P29" i="2"/>
  <c r="P28" i="2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P18" i="2"/>
  <c r="P17" i="2"/>
  <c r="Q17" i="2" s="1"/>
  <c r="P16" i="2"/>
  <c r="P15" i="2"/>
  <c r="P14" i="2"/>
  <c r="Q14" i="2" s="1"/>
  <c r="P13" i="2"/>
  <c r="Q13" i="2" s="1"/>
  <c r="P12" i="2"/>
  <c r="Q12" i="2" s="1"/>
  <c r="P11" i="2"/>
  <c r="Q11" i="2" s="1"/>
  <c r="P10" i="2"/>
  <c r="P9" i="2"/>
  <c r="P8" i="2"/>
  <c r="P7" i="2"/>
  <c r="Q7" i="2" s="1"/>
  <c r="P6" i="2"/>
  <c r="Q6" i="2" s="1"/>
  <c r="P5" i="2"/>
  <c r="Q5" i="2" s="1"/>
  <c r="P4" i="2"/>
  <c r="Q8" i="2"/>
  <c r="Q9" i="2"/>
  <c r="Q16" i="2"/>
  <c r="Q19" i="2"/>
  <c r="Q24" i="2"/>
  <c r="Q28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2" i="2" s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B319" i="1"/>
  <c r="B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B23" i="3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/>
  <c r="F195" i="1"/>
  <c r="F26" i="2" s="1"/>
  <c r="D195" i="1"/>
  <c r="D26" i="2" s="1"/>
  <c r="C195" i="1"/>
  <c r="H26" i="2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/>
  <c r="F158" i="1"/>
  <c r="F27" i="2" s="1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H12" i="2" s="1"/>
  <c r="B157" i="1"/>
  <c r="B12" i="2" s="1"/>
  <c r="G156" i="1"/>
  <c r="F156" i="1"/>
  <c r="D156" i="1"/>
  <c r="C156" i="1"/>
  <c r="B156" i="1"/>
  <c r="G155" i="1"/>
  <c r="F155" i="1"/>
  <c r="D155" i="1"/>
  <c r="C155" i="1"/>
  <c r="B155" i="1"/>
  <c r="G154" i="1"/>
  <c r="F154" i="1"/>
  <c r="D154" i="1"/>
  <c r="C154" i="1"/>
  <c r="B154" i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/>
  <c r="C39" i="2" s="1"/>
  <c r="G134" i="1"/>
  <c r="F134" i="1"/>
  <c r="D134" i="1"/>
  <c r="C134" i="1"/>
  <c r="B134" i="1"/>
  <c r="H134" i="1" s="1"/>
  <c r="G133" i="1"/>
  <c r="F133" i="1"/>
  <c r="D133" i="1"/>
  <c r="C133" i="1"/>
  <c r="B133" i="1"/>
  <c r="G132" i="1"/>
  <c r="F132" i="1"/>
  <c r="D132" i="1"/>
  <c r="C132" i="1"/>
  <c r="B132" i="1"/>
  <c r="H132" i="1" s="1"/>
  <c r="G131" i="1"/>
  <c r="F131" i="1"/>
  <c r="D131" i="1"/>
  <c r="C131" i="1"/>
  <c r="B131" i="1"/>
  <c r="G130" i="1"/>
  <c r="F130" i="1"/>
  <c r="D130" i="1"/>
  <c r="C130" i="1"/>
  <c r="B130" i="1"/>
  <c r="H130" i="1" s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H128" i="1" s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H125" i="1" s="1"/>
  <c r="B125" i="1"/>
  <c r="G124" i="1"/>
  <c r="F124" i="1"/>
  <c r="D124" i="1"/>
  <c r="C124" i="1"/>
  <c r="B124" i="1"/>
  <c r="H124" i="1" s="1"/>
  <c r="G123" i="1"/>
  <c r="G21" i="3" s="1"/>
  <c r="F123" i="1"/>
  <c r="F21" i="3" s="1"/>
  <c r="D123" i="1"/>
  <c r="D21" i="3"/>
  <c r="C123" i="1"/>
  <c r="H21" i="3" s="1"/>
  <c r="B123" i="1"/>
  <c r="B21" i="3" s="1"/>
  <c r="C21" i="3" s="1"/>
  <c r="G122" i="1"/>
  <c r="F122" i="1"/>
  <c r="D122" i="1"/>
  <c r="C122" i="1"/>
  <c r="B122" i="1"/>
  <c r="H122" i="1" s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H117" i="1" s="1"/>
  <c r="G116" i="1"/>
  <c r="F116" i="1"/>
  <c r="D116" i="1"/>
  <c r="C116" i="1"/>
  <c r="B116" i="1"/>
  <c r="G115" i="1"/>
  <c r="F115" i="1"/>
  <c r="D115" i="1"/>
  <c r="C115" i="1"/>
  <c r="B115" i="1"/>
  <c r="G114" i="1"/>
  <c r="G18" i="2"/>
  <c r="F114" i="1"/>
  <c r="F18" i="2" s="1"/>
  <c r="D114" i="1"/>
  <c r="D18" i="2" s="1"/>
  <c r="C114" i="1"/>
  <c r="H18" i="2" s="1"/>
  <c r="B114" i="1"/>
  <c r="H114" i="1" s="1"/>
  <c r="G113" i="1"/>
  <c r="F113" i="1"/>
  <c r="D113" i="1"/>
  <c r="C113" i="1"/>
  <c r="B113" i="1"/>
  <c r="G112" i="1"/>
  <c r="G20" i="2"/>
  <c r="F112" i="1"/>
  <c r="F5" i="3" s="1"/>
  <c r="D112" i="1"/>
  <c r="D5" i="3" s="1"/>
  <c r="C112" i="1"/>
  <c r="H5" i="3" s="1"/>
  <c r="H20" i="2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/>
  <c r="C109" i="1"/>
  <c r="H25" i="2" s="1"/>
  <c r="B109" i="1"/>
  <c r="H109" i="1" s="1"/>
  <c r="B25" i="2"/>
  <c r="R25" i="2" s="1"/>
  <c r="G108" i="1"/>
  <c r="F108" i="1"/>
  <c r="D108" i="1"/>
  <c r="C108" i="1"/>
  <c r="B108" i="1"/>
  <c r="G107" i="1"/>
  <c r="F107" i="1"/>
  <c r="D107" i="1"/>
  <c r="C107" i="1"/>
  <c r="H107" i="1" s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H104" i="1" s="1"/>
  <c r="G103" i="1"/>
  <c r="G18" i="3"/>
  <c r="F103" i="1"/>
  <c r="F18" i="3" s="1"/>
  <c r="D103" i="1"/>
  <c r="D18" i="3" s="1"/>
  <c r="C103" i="1"/>
  <c r="H18" i="3"/>
  <c r="B103" i="1"/>
  <c r="H103" i="1" s="1"/>
  <c r="G102" i="1"/>
  <c r="F102" i="1"/>
  <c r="D102" i="1"/>
  <c r="C102" i="1"/>
  <c r="B102" i="1"/>
  <c r="G101" i="1"/>
  <c r="F101" i="1"/>
  <c r="D101" i="1"/>
  <c r="C101" i="1"/>
  <c r="B101" i="1"/>
  <c r="G100" i="1"/>
  <c r="G22" i="3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H98" i="1" s="1"/>
  <c r="B98" i="1"/>
  <c r="G97" i="1"/>
  <c r="F97" i="1"/>
  <c r="D97" i="1"/>
  <c r="C97" i="1"/>
  <c r="B97" i="1"/>
  <c r="H97" i="1"/>
  <c r="G96" i="1"/>
  <c r="G8" i="2" s="1"/>
  <c r="F96" i="1"/>
  <c r="F8" i="2" s="1"/>
  <c r="D96" i="1"/>
  <c r="D8" i="2"/>
  <c r="C96" i="1"/>
  <c r="H8" i="2" s="1"/>
  <c r="B96" i="1"/>
  <c r="G95" i="1"/>
  <c r="F95" i="1"/>
  <c r="D95" i="1"/>
  <c r="C95" i="1"/>
  <c r="B95" i="1"/>
  <c r="H95" i="1" s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H91" i="1" s="1"/>
  <c r="G90" i="1"/>
  <c r="F90" i="1"/>
  <c r="D90" i="1"/>
  <c r="C90" i="1"/>
  <c r="B90" i="1"/>
  <c r="H90" i="1" s="1"/>
  <c r="G89" i="1"/>
  <c r="F89" i="1"/>
  <c r="D89" i="1"/>
  <c r="C89" i="1"/>
  <c r="B89" i="1"/>
  <c r="H89" i="1" s="1"/>
  <c r="G88" i="1"/>
  <c r="F88" i="1"/>
  <c r="D88" i="1"/>
  <c r="C88" i="1"/>
  <c r="B88" i="1"/>
  <c r="G87" i="1"/>
  <c r="F87" i="1"/>
  <c r="D87" i="1"/>
  <c r="C87" i="1"/>
  <c r="B87" i="1"/>
  <c r="H87" i="1" s="1"/>
  <c r="G86" i="1"/>
  <c r="F86" i="1"/>
  <c r="D86" i="1"/>
  <c r="C86" i="1"/>
  <c r="B86" i="1"/>
  <c r="H86" i="1" s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H83" i="1" s="1"/>
  <c r="G82" i="1"/>
  <c r="F82" i="1"/>
  <c r="D82" i="1"/>
  <c r="C82" i="1"/>
  <c r="B82" i="1"/>
  <c r="H82" i="1" s="1"/>
  <c r="G81" i="1"/>
  <c r="F81" i="1"/>
  <c r="D81" i="1"/>
  <c r="C81" i="1"/>
  <c r="B81" i="1"/>
  <c r="G80" i="1"/>
  <c r="G11" i="3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H75" i="1" s="1"/>
  <c r="G74" i="1"/>
  <c r="F74" i="1"/>
  <c r="D74" i="1"/>
  <c r="C74" i="1"/>
  <c r="B74" i="1"/>
  <c r="G73" i="1"/>
  <c r="F73" i="1"/>
  <c r="D73" i="1"/>
  <c r="C73" i="1"/>
  <c r="B73" i="1"/>
  <c r="H73" i="1" s="1"/>
  <c r="G72" i="1"/>
  <c r="F72" i="1"/>
  <c r="D72" i="1"/>
  <c r="C72" i="1"/>
  <c r="B72" i="1"/>
  <c r="G71" i="1"/>
  <c r="F71" i="1"/>
  <c r="D71" i="1"/>
  <c r="C71" i="1"/>
  <c r="B71" i="1"/>
  <c r="H71" i="1" s="1"/>
  <c r="G70" i="1"/>
  <c r="F70" i="1"/>
  <c r="D70" i="1"/>
  <c r="C70" i="1"/>
  <c r="H70" i="1" s="1"/>
  <c r="B70" i="1"/>
  <c r="G69" i="1"/>
  <c r="G23" i="3" s="1"/>
  <c r="F69" i="1"/>
  <c r="F23" i="3"/>
  <c r="D69" i="1"/>
  <c r="D23" i="3" s="1"/>
  <c r="C69" i="1"/>
  <c r="H23" i="3" s="1"/>
  <c r="B69" i="1"/>
  <c r="G68" i="1"/>
  <c r="F68" i="1"/>
  <c r="D68" i="1"/>
  <c r="C68" i="1"/>
  <c r="B68" i="1"/>
  <c r="H68" i="1" s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H63" i="1" s="1"/>
  <c r="G62" i="1"/>
  <c r="F62" i="1"/>
  <c r="D62" i="1"/>
  <c r="C62" i="1"/>
  <c r="B62" i="1"/>
  <c r="H62" i="1" s="1"/>
  <c r="G61" i="1"/>
  <c r="F61" i="1"/>
  <c r="D61" i="1"/>
  <c r="C61" i="1"/>
  <c r="B61" i="1"/>
  <c r="G60" i="1"/>
  <c r="F60" i="1"/>
  <c r="D60" i="1"/>
  <c r="C60" i="1"/>
  <c r="B60" i="1"/>
  <c r="H60" i="1" s="1"/>
  <c r="G59" i="1"/>
  <c r="F59" i="1"/>
  <c r="D59" i="1"/>
  <c r="C59" i="1"/>
  <c r="B59" i="1"/>
  <c r="H59" i="1" s="1"/>
  <c r="G58" i="1"/>
  <c r="G8" i="3" s="1"/>
  <c r="F58" i="1"/>
  <c r="F8" i="3"/>
  <c r="D58" i="1"/>
  <c r="D23" i="2" s="1"/>
  <c r="C58" i="1"/>
  <c r="H8" i="3" s="1"/>
  <c r="B58" i="1"/>
  <c r="G57" i="1"/>
  <c r="F57" i="1"/>
  <c r="D57" i="1"/>
  <c r="C57" i="1"/>
  <c r="B57" i="1"/>
  <c r="H57" i="1" s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G53" i="1"/>
  <c r="F53" i="1"/>
  <c r="D53" i="1"/>
  <c r="C53" i="1"/>
  <c r="B53" i="1"/>
  <c r="G52" i="1"/>
  <c r="F52" i="1"/>
  <c r="D52" i="1"/>
  <c r="C52" i="1"/>
  <c r="B52" i="1"/>
  <c r="H52" i="1" s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H49" i="1" s="1"/>
  <c r="G48" i="1"/>
  <c r="F48" i="1"/>
  <c r="D48" i="1"/>
  <c r="C48" i="1"/>
  <c r="B48" i="1"/>
  <c r="G47" i="1"/>
  <c r="F47" i="1"/>
  <c r="D47" i="1"/>
  <c r="C47" i="1"/>
  <c r="B47" i="1"/>
  <c r="H47" i="1" s="1"/>
  <c r="G46" i="1"/>
  <c r="G17" i="3" s="1"/>
  <c r="F46" i="1"/>
  <c r="F17" i="3"/>
  <c r="D46" i="1"/>
  <c r="D17" i="3" s="1"/>
  <c r="C46" i="1"/>
  <c r="H17" i="3" s="1"/>
  <c r="B46" i="1"/>
  <c r="H46" i="1" s="1"/>
  <c r="B17" i="3"/>
  <c r="C17" i="3" s="1"/>
  <c r="G45" i="1"/>
  <c r="F45" i="1"/>
  <c r="D45" i="1"/>
  <c r="C45" i="1"/>
  <c r="B45" i="1"/>
  <c r="G44" i="1"/>
  <c r="F44" i="1"/>
  <c r="D44" i="1"/>
  <c r="C44" i="1"/>
  <c r="B44" i="1"/>
  <c r="H44" i="1" s="1"/>
  <c r="G43" i="1"/>
  <c r="G13" i="3" s="1"/>
  <c r="F43" i="1"/>
  <c r="F13" i="3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H41" i="1" s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H38" i="1" s="1"/>
  <c r="G37" i="1"/>
  <c r="F37" i="1"/>
  <c r="D37" i="1"/>
  <c r="C37" i="1"/>
  <c r="B37" i="1"/>
  <c r="H37" i="1" s="1"/>
  <c r="G36" i="1"/>
  <c r="F36" i="1"/>
  <c r="D36" i="1"/>
  <c r="C36" i="1"/>
  <c r="B36" i="1"/>
  <c r="G35" i="1"/>
  <c r="G12" i="3"/>
  <c r="F35" i="1"/>
  <c r="F12" i="3" s="1"/>
  <c r="D35" i="1"/>
  <c r="D12" i="3" s="1"/>
  <c r="C35" i="1"/>
  <c r="H12" i="3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H31" i="1" s="1"/>
  <c r="G30" i="1"/>
  <c r="F30" i="1"/>
  <c r="D30" i="1"/>
  <c r="C30" i="1"/>
  <c r="B30" i="1"/>
  <c r="G29" i="1"/>
  <c r="G7" i="3"/>
  <c r="F29" i="1"/>
  <c r="F7" i="3" s="1"/>
  <c r="D29" i="1"/>
  <c r="C29" i="1"/>
  <c r="H7" i="3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H26" i="1" s="1"/>
  <c r="G25" i="1"/>
  <c r="G6" i="3" s="1"/>
  <c r="F25" i="1"/>
  <c r="F6" i="3" s="1"/>
  <c r="D25" i="1"/>
  <c r="D6" i="3"/>
  <c r="C25" i="1"/>
  <c r="H6" i="3" s="1"/>
  <c r="B25" i="1"/>
  <c r="B6" i="3" s="1"/>
  <c r="G24" i="1"/>
  <c r="F24" i="1"/>
  <c r="D24" i="1"/>
  <c r="C24" i="1"/>
  <c r="B24" i="1"/>
  <c r="H24" i="1" s="1"/>
  <c r="G23" i="1"/>
  <c r="F23" i="1"/>
  <c r="D23" i="1"/>
  <c r="C23" i="1"/>
  <c r="B23" i="1"/>
  <c r="H23" i="1" s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H20" i="1" s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/>
  <c r="I19" i="3" s="1"/>
  <c r="B14" i="1"/>
  <c r="G13" i="1"/>
  <c r="F13" i="1"/>
  <c r="D13" i="1"/>
  <c r="C13" i="1"/>
  <c r="B13" i="1"/>
  <c r="H13" i="1" s="1"/>
  <c r="G12" i="1"/>
  <c r="F12" i="1"/>
  <c r="D12" i="1"/>
  <c r="C12" i="1"/>
  <c r="B12" i="1"/>
  <c r="H12" i="1" s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H9" i="1" s="1"/>
  <c r="G8" i="1"/>
  <c r="F8" i="1"/>
  <c r="D8" i="1"/>
  <c r="C8" i="1"/>
  <c r="B8" i="1"/>
  <c r="H8" i="1" s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/>
  <c r="M3" i="3"/>
  <c r="N3" i="3"/>
  <c r="C19" i="3"/>
  <c r="Q4" i="2"/>
  <c r="Q10" i="2"/>
  <c r="D15" i="2"/>
  <c r="E16" i="3"/>
  <c r="H42" i="1"/>
  <c r="E9" i="3"/>
  <c r="G5" i="3"/>
  <c r="H25" i="1"/>
  <c r="H19" i="1"/>
  <c r="B8" i="2"/>
  <c r="R8" i="2" s="1"/>
  <c r="F23" i="2"/>
  <c r="B29" i="3"/>
  <c r="C29" i="3" s="1"/>
  <c r="N4" i="3" s="1"/>
  <c r="Q29" i="2"/>
  <c r="D20" i="2"/>
  <c r="H5" i="1"/>
  <c r="H120" i="1"/>
  <c r="H81" i="1" l="1"/>
  <c r="H14" i="1"/>
  <c r="H35" i="1"/>
  <c r="J19" i="3"/>
  <c r="H16" i="1"/>
  <c r="H17" i="1"/>
  <c r="H18" i="1"/>
  <c r="H39" i="1"/>
  <c r="H45" i="1"/>
  <c r="H50" i="1"/>
  <c r="H67" i="1"/>
  <c r="H78" i="1"/>
  <c r="I25" i="2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I17" i="3"/>
  <c r="B22" i="2"/>
  <c r="C22" i="2" s="1"/>
  <c r="H51" i="1"/>
  <c r="H55" i="1"/>
  <c r="H61" i="1"/>
  <c r="H66" i="1"/>
  <c r="I23" i="3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8" i="2"/>
  <c r="R14" i="2"/>
  <c r="H65" i="1"/>
  <c r="E8" i="3"/>
  <c r="J7" i="3"/>
  <c r="H32" i="1"/>
  <c r="H43" i="1"/>
  <c r="Q15" i="2"/>
  <c r="J23" i="3"/>
  <c r="C23" i="3"/>
  <c r="J17" i="3"/>
  <c r="H79" i="1"/>
  <c r="H108" i="1"/>
  <c r="S25" i="2"/>
  <c r="B4" i="2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I18" i="2"/>
  <c r="H133" i="1"/>
  <c r="S18" i="2"/>
  <c r="Q18" i="2"/>
  <c r="Q31" i="2" s="1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R22" i="2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J22" i="2"/>
  <c r="B23" i="2"/>
  <c r="H123" i="1"/>
  <c r="J6" i="2"/>
  <c r="H96" i="1"/>
  <c r="C14" i="3"/>
  <c r="H94" i="1"/>
  <c r="R17" i="2"/>
  <c r="C7" i="3"/>
  <c r="D9" i="3"/>
  <c r="J25" i="2"/>
  <c r="J4" i="2"/>
  <c r="S22" i="2"/>
  <c r="C11" i="3"/>
  <c r="C25" i="2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I22" i="3" l="1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<sst xmlns="http://schemas.openxmlformats.org/spreadsheetml/2006/main" count="2709" uniqueCount="807">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</sst>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4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2" fontId="22" fillId="4" borderId="25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1" fontId="8" fillId="10" borderId="28" xfId="0" applyNumberFormat="1" applyFont="1" applyFill="1" applyBorder="1" applyAlignment="1">
      <alignment horizontal="center"/>
    </xf>
    <xf numFmtId="2" fontId="8" fillId="3" borderId="28" xfId="0" applyNumberFormat="1" applyFont="1" applyFill="1" applyBorder="1"/>
    <xf numFmtId="0" fontId="8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0" fontId="10" fillId="9" borderId="32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7" xfId="0" applyNumberFormat="1" applyFont="1" applyFill="1" applyBorder="1" applyAlignment="1">
      <alignment vertical="center"/>
    </xf>
    <xf numFmtId="4" fontId="2" fillId="0" borderId="38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0" fontId="6" fillId="4" borderId="39" xfId="0" applyFont="1" applyFill="1" applyBorder="1" applyAlignment="1">
      <alignment vertical="center"/>
    </xf>
    <xf numFmtId="170" fontId="2" fillId="4" borderId="11" xfId="1" applyNumberFormat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7" fontId="2" fillId="4" borderId="11" xfId="1" applyNumberFormat="1" applyFont="1" applyFill="1" applyBorder="1" applyAlignment="1">
      <alignment horizontal="center" vertical="center"/>
    </xf>
    <xf numFmtId="168" fontId="2" fillId="4" borderId="11" xfId="0" applyNumberFormat="1" applyFont="1" applyFill="1" applyBorder="1" applyAlignment="1">
      <alignment horizontal="center" vertical="center"/>
    </xf>
    <xf numFmtId="4" fontId="2" fillId="4" borderId="40" xfId="1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  <xf numFmtId="166" fontId="24" fillId="3" borderId="33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6.1627640814978984E-2</c:v>
                </c:pt>
                <c:pt idx="1">
                  <c:v>2.3175270638986945E-2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63296"/>
        <c:axId val="205064832"/>
      </c:barChart>
      <c:catAx>
        <c:axId val="205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4832"/>
        <c:crosses val="autoZero"/>
        <c:auto val="1"/>
        <c:lblAlgn val="ctr"/>
        <c:lblOffset val="100"/>
        <c:noMultiLvlLbl val="0"/>
      </c:catAx>
      <c:valAx>
        <c:axId val="20506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1399.3239525919498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66208"/>
        <c:axId val="204768000"/>
      </c:barChart>
      <c:catAx>
        <c:axId val="204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8000"/>
        <c:crosses val="autoZero"/>
        <c:auto val="1"/>
        <c:lblAlgn val="ctr"/>
        <c:lblOffset val="100"/>
        <c:noMultiLvlLbl val="0"/>
      </c:catAx>
      <c:valAx>
        <c:axId val="2047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62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1.05</c:v>
                </c:pt>
                <c:pt idx="3">
                  <c:v>1.698</c:v>
                </c:pt>
                <c:pt idx="4">
                  <c:v>0.45300000000000001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2.77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0.82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4.4249999999999998</c:v>
                </c:pt>
                <c:pt idx="20">
                  <c:v>1.718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6.42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10.37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3.2</c:v>
                </c:pt>
                <c:pt idx="34">
                  <c:v>7.06</c:v>
                </c:pt>
                <c:pt idx="35">
                  <c:v>5.29</c:v>
                </c:pt>
                <c:pt idx="36">
                  <c:v>0</c:v>
                </c:pt>
                <c:pt idx="37">
                  <c:v>0.49199999999999999</c:v>
                </c:pt>
                <c:pt idx="38">
                  <c:v>0</c:v>
                </c:pt>
                <c:pt idx="39">
                  <c:v>1724.11</c:v>
                </c:pt>
                <c:pt idx="40">
                  <c:v>0.879</c:v>
                </c:pt>
                <c:pt idx="41">
                  <c:v>0</c:v>
                </c:pt>
                <c:pt idx="42">
                  <c:v>8.76</c:v>
                </c:pt>
                <c:pt idx="43">
                  <c:v>0.77400000000000002</c:v>
                </c:pt>
                <c:pt idx="44">
                  <c:v>1.2E-2</c:v>
                </c:pt>
                <c:pt idx="45">
                  <c:v>2.25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2.82</c:v>
                </c:pt>
                <c:pt idx="53">
                  <c:v>5.8</c:v>
                </c:pt>
                <c:pt idx="54">
                  <c:v>1.9950000000000001</c:v>
                </c:pt>
                <c:pt idx="55">
                  <c:v>1.6</c:v>
                </c:pt>
                <c:pt idx="56">
                  <c:v>0.25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2.2599999999999998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10.039999999999999</c:v>
                </c:pt>
                <c:pt idx="63">
                  <c:v>7.2</c:v>
                </c:pt>
                <c:pt idx="64">
                  <c:v>3.42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15300.2402</c:v>
                </c:pt>
                <c:pt idx="69">
                  <c:v>0</c:v>
                </c:pt>
                <c:pt idx="70">
                  <c:v>12.51</c:v>
                </c:pt>
                <c:pt idx="71">
                  <c:v>8.25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3.0449999999999999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0.33200000000000002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2.06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33.119999999999997</c:v>
                </c:pt>
                <c:pt idx="90">
                  <c:v>20.3</c:v>
                </c:pt>
                <c:pt idx="91">
                  <c:v>0.62</c:v>
                </c:pt>
                <c:pt idx="92">
                  <c:v>1.8680000000000001</c:v>
                </c:pt>
                <c:pt idx="93">
                  <c:v>0</c:v>
                </c:pt>
                <c:pt idx="94">
                  <c:v>0</c:v>
                </c:pt>
                <c:pt idx="95">
                  <c:v>4.96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2.2999999999999998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14.65</c:v>
                </c:pt>
                <c:pt idx="103">
                  <c:v>2.19</c:v>
                </c:pt>
                <c:pt idx="104">
                  <c:v>0</c:v>
                </c:pt>
                <c:pt idx="105">
                  <c:v>7.6</c:v>
                </c:pt>
                <c:pt idx="106">
                  <c:v>2.0699999999999998</c:v>
                </c:pt>
                <c:pt idx="107">
                  <c:v>2.16</c:v>
                </c:pt>
                <c:pt idx="108">
                  <c:v>1.8859999999999999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1.26</c:v>
                </c:pt>
                <c:pt idx="118">
                  <c:v>8.0500000000000007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2.343</c:v>
                </c:pt>
                <c:pt idx="122">
                  <c:v>4.32</c:v>
                </c:pt>
                <c:pt idx="123">
                  <c:v>4.75</c:v>
                </c:pt>
                <c:pt idx="124">
                  <c:v>3.38</c:v>
                </c:pt>
                <c:pt idx="125">
                  <c:v>7.0000000000000001E-3</c:v>
                </c:pt>
                <c:pt idx="126">
                  <c:v>5.9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8.2100000000000006E-2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8</c:v>
                </c:pt>
                <c:pt idx="135">
                  <c:v>0.40200000000000002</c:v>
                </c:pt>
                <c:pt idx="136">
                  <c:v>0.44</c:v>
                </c:pt>
                <c:pt idx="137">
                  <c:v>0.20599999999999999</c:v>
                </c:pt>
                <c:pt idx="138">
                  <c:v>3.9550000000000001</c:v>
                </c:pt>
                <c:pt idx="139">
                  <c:v>3662.6201000000001</c:v>
                </c:pt>
                <c:pt idx="140">
                  <c:v>873.72</c:v>
                </c:pt>
                <c:pt idx="141">
                  <c:v>859.04</c:v>
                </c:pt>
                <c:pt idx="142">
                  <c:v>4106.6400999999996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2421.0500000000002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1503.73</c:v>
                </c:pt>
                <c:pt idx="152">
                  <c:v>1.41</c:v>
                </c:pt>
                <c:pt idx="153">
                  <c:v>1.9E-2</c:v>
                </c:pt>
                <c:pt idx="154">
                  <c:v>18.48</c:v>
                </c:pt>
                <c:pt idx="155">
                  <c:v>0.60499999999999998</c:v>
                </c:pt>
                <c:pt idx="156">
                  <c:v>0</c:v>
                </c:pt>
                <c:pt idx="157">
                  <c:v>0</c:v>
                </c:pt>
                <c:pt idx="158">
                  <c:v>2166.5601000000001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1.675</c:v>
                </c:pt>
                <c:pt idx="164">
                  <c:v>0</c:v>
                </c:pt>
                <c:pt idx="165">
                  <c:v>0.35899999999999999</c:v>
                </c:pt>
                <c:pt idx="166">
                  <c:v>1.87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4.74</c:v>
                </c:pt>
                <c:pt idx="170">
                  <c:v>4.66</c:v>
                </c:pt>
                <c:pt idx="171">
                  <c:v>1.052</c:v>
                </c:pt>
                <c:pt idx="172">
                  <c:v>6.12</c:v>
                </c:pt>
                <c:pt idx="173">
                  <c:v>0</c:v>
                </c:pt>
                <c:pt idx="174">
                  <c:v>2.54</c:v>
                </c:pt>
                <c:pt idx="175">
                  <c:v>1.23</c:v>
                </c:pt>
                <c:pt idx="176">
                  <c:v>3.09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0.436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350</c:v>
                </c:pt>
                <c:pt idx="185">
                  <c:v>5.6</c:v>
                </c:pt>
                <c:pt idx="186">
                  <c:v>0</c:v>
                </c:pt>
                <c:pt idx="187">
                  <c:v>1.33</c:v>
                </c:pt>
                <c:pt idx="188">
                  <c:v>1.74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0.47899999999999998</c:v>
                </c:pt>
                <c:pt idx="197">
                  <c:v>4.28</c:v>
                </c:pt>
                <c:pt idx="198">
                  <c:v>1.4279999999999999</c:v>
                </c:pt>
                <c:pt idx="199">
                  <c:v>6.06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15.8</c:v>
                </c:pt>
                <c:pt idx="205">
                  <c:v>1.85</c:v>
                </c:pt>
                <c:pt idx="206">
                  <c:v>0.13500000000000001</c:v>
                </c:pt>
                <c:pt idx="207">
                  <c:v>1.02</c:v>
                </c:pt>
                <c:pt idx="208">
                  <c:v>4.5</c:v>
                </c:pt>
                <c:pt idx="209">
                  <c:v>0.80200000000000005</c:v>
                </c:pt>
                <c:pt idx="210">
                  <c:v>0.04</c:v>
                </c:pt>
                <c:pt idx="211">
                  <c:v>7.22</c:v>
                </c:pt>
                <c:pt idx="212">
                  <c:v>37.200000000000003</c:v>
                </c:pt>
                <c:pt idx="213">
                  <c:v>1.02</c:v>
                </c:pt>
                <c:pt idx="214">
                  <c:v>0.28599999999999998</c:v>
                </c:pt>
                <c:pt idx="215">
                  <c:v>0.27</c:v>
                </c:pt>
                <c:pt idx="216">
                  <c:v>0.125</c:v>
                </c:pt>
                <c:pt idx="217">
                  <c:v>1.59</c:v>
                </c:pt>
                <c:pt idx="218">
                  <c:v>2.91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0.60599999999999998</c:v>
                </c:pt>
                <c:pt idx="224">
                  <c:v>0</c:v>
                </c:pt>
                <c:pt idx="225">
                  <c:v>3.83</c:v>
                </c:pt>
                <c:pt idx="226">
                  <c:v>1.1399999999999999</c:v>
                </c:pt>
                <c:pt idx="227">
                  <c:v>2.36</c:v>
                </c:pt>
                <c:pt idx="228">
                  <c:v>40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3.03</c:v>
                </c:pt>
                <c:pt idx="233">
                  <c:v>0</c:v>
                </c:pt>
                <c:pt idx="234">
                  <c:v>0.51500000000000001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21.3</c:v>
                </c:pt>
                <c:pt idx="239">
                  <c:v>3.68</c:v>
                </c:pt>
                <c:pt idx="240">
                  <c:v>2.76</c:v>
                </c:pt>
                <c:pt idx="241">
                  <c:v>0</c:v>
                </c:pt>
                <c:pt idx="242">
                  <c:v>0.66500000000000004</c:v>
                </c:pt>
                <c:pt idx="243">
                  <c:v>25.7</c:v>
                </c:pt>
                <c:pt idx="244">
                  <c:v>3.76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2.15</c:v>
                </c:pt>
                <c:pt idx="248">
                  <c:v>0.59</c:v>
                </c:pt>
                <c:pt idx="249">
                  <c:v>33.880000000000003</c:v>
                </c:pt>
                <c:pt idx="250">
                  <c:v>3</c:v>
                </c:pt>
                <c:pt idx="251">
                  <c:v>0.80800000000000005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0.60499999999999998</c:v>
                </c:pt>
                <c:pt idx="260">
                  <c:v>0</c:v>
                </c:pt>
                <c:pt idx="261">
                  <c:v>0</c:v>
                </c:pt>
                <c:pt idx="262">
                  <c:v>30.2</c:v>
                </c:pt>
                <c:pt idx="263">
                  <c:v>23.9</c:v>
                </c:pt>
                <c:pt idx="264">
                  <c:v>2.59</c:v>
                </c:pt>
                <c:pt idx="265">
                  <c:v>15.56</c:v>
                </c:pt>
                <c:pt idx="266">
                  <c:v>12.8</c:v>
                </c:pt>
                <c:pt idx="267">
                  <c:v>1.48</c:v>
                </c:pt>
                <c:pt idx="268">
                  <c:v>4.46</c:v>
                </c:pt>
                <c:pt idx="269">
                  <c:v>14.83</c:v>
                </c:pt>
                <c:pt idx="270">
                  <c:v>11.14</c:v>
                </c:pt>
                <c:pt idx="271">
                  <c:v>1.0900000000000001</c:v>
                </c:pt>
                <c:pt idx="272">
                  <c:v>6.6</c:v>
                </c:pt>
                <c:pt idx="273">
                  <c:v>2.5499999999999998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4.1900000000000004</c:v>
                </c:pt>
                <c:pt idx="277">
                  <c:v>1E-3</c:v>
                </c:pt>
                <c:pt idx="278">
                  <c:v>5.82</c:v>
                </c:pt>
                <c:pt idx="279">
                  <c:v>0.33300000000000002</c:v>
                </c:pt>
                <c:pt idx="280">
                  <c:v>8.34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14.3</c:v>
                </c:pt>
                <c:pt idx="285">
                  <c:v>4.1500000000000004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0.28799999999999998</c:v>
                </c:pt>
                <c:pt idx="290">
                  <c:v>1.24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5.41</c:v>
                </c:pt>
                <c:pt idx="294">
                  <c:v>6.45</c:v>
                </c:pt>
                <c:pt idx="295">
                  <c:v>6.0000000000000001E-3</c:v>
                </c:pt>
                <c:pt idx="296">
                  <c:v>3.71</c:v>
                </c:pt>
                <c:pt idx="297">
                  <c:v>1.69</c:v>
                </c:pt>
                <c:pt idx="298">
                  <c:v>1.73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2843.8600999999999</c:v>
                </c:pt>
                <c:pt idx="302">
                  <c:v>0</c:v>
                </c:pt>
                <c:pt idx="303">
                  <c:v>0.26750000000000002</c:v>
                </c:pt>
                <c:pt idx="304">
                  <c:v>2</c:v>
                </c:pt>
                <c:pt idx="305">
                  <c:v>0</c:v>
                </c:pt>
                <c:pt idx="306">
                  <c:v>10.96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0.36</c:v>
                </c:pt>
                <c:pt idx="312">
                  <c:v>0.44</c:v>
                </c:pt>
                <c:pt idx="313">
                  <c:v>0</c:v>
                </c:pt>
                <c:pt idx="314">
                  <c:v>1.59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6.1</c:v>
                </c:pt>
                <c:pt idx="318">
                  <c:v>0.64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0.151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20.04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40.200000000000003</c:v>
                </c:pt>
                <c:pt idx="330">
                  <c:v>25.63</c:v>
                </c:pt>
                <c:pt idx="331">
                  <c:v>17.37</c:v>
                </c:pt>
                <c:pt idx="332">
                  <c:v>1.22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1.67</c:v>
                </c:pt>
                <c:pt idx="336">
                  <c:v>4.5</c:v>
                </c:pt>
                <c:pt idx="337">
                  <c:v>0.6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0.29899999999999999</c:v>
                </c:pt>
                <c:pt idx="344">
                  <c:v>0.33400000000000002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2.15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1.43</c:v>
                </c:pt>
                <c:pt idx="354">
                  <c:v>0</c:v>
                </c:pt>
                <c:pt idx="355">
                  <c:v>15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1360.29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4.04</c:v>
                </c:pt>
                <c:pt idx="2">
                  <c:v>1.63</c:v>
                </c:pt>
                <c:pt idx="3">
                  <c:v>1.482</c:v>
                </c:pt>
                <c:pt idx="4">
                  <c:v>0.47699999999999998</c:v>
                </c:pt>
                <c:pt idx="5">
                  <c:v>0</c:v>
                </c:pt>
                <c:pt idx="6">
                  <c:v>5.66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2.41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4.37</c:v>
                </c:pt>
                <c:pt idx="20">
                  <c:v>1.556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10.01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2.75</c:v>
                </c:pt>
                <c:pt idx="34">
                  <c:v>7.38</c:v>
                </c:pt>
                <c:pt idx="35">
                  <c:v>0</c:v>
                </c:pt>
                <c:pt idx="36">
                  <c:v>0</c:v>
                </c:pt>
                <c:pt idx="37">
                  <c:v>0.41599999999999998</c:v>
                </c:pt>
                <c:pt idx="38">
                  <c:v>0</c:v>
                </c:pt>
                <c:pt idx="39">
                  <c:v>1644.77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0.754</c:v>
                </c:pt>
                <c:pt idx="44">
                  <c:v>0</c:v>
                </c:pt>
                <c:pt idx="45">
                  <c:v>2.16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2.58</c:v>
                </c:pt>
                <c:pt idx="53">
                  <c:v>5.27</c:v>
                </c:pt>
                <c:pt idx="54">
                  <c:v>1.845</c:v>
                </c:pt>
                <c:pt idx="55">
                  <c:v>1.57</c:v>
                </c:pt>
                <c:pt idx="56">
                  <c:v>0.308</c:v>
                </c:pt>
                <c:pt idx="57">
                  <c:v>0.13200000000000001</c:v>
                </c:pt>
                <c:pt idx="58">
                  <c:v>0</c:v>
                </c:pt>
                <c:pt idx="59">
                  <c:v>2.3199999999999998</c:v>
                </c:pt>
                <c:pt idx="60">
                  <c:v>0</c:v>
                </c:pt>
                <c:pt idx="61">
                  <c:v>0</c:v>
                </c:pt>
                <c:pt idx="62">
                  <c:v>9.0399999999999991</c:v>
                </c:pt>
                <c:pt idx="63">
                  <c:v>7.1</c:v>
                </c:pt>
                <c:pt idx="64">
                  <c:v>3.42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14917.190399999999</c:v>
                </c:pt>
                <c:pt idx="69">
                  <c:v>0</c:v>
                </c:pt>
                <c:pt idx="70">
                  <c:v>11.54</c:v>
                </c:pt>
                <c:pt idx="71">
                  <c:v>7.81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2.72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0.30399999999999999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1.83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34.56</c:v>
                </c:pt>
                <c:pt idx="90">
                  <c:v>20</c:v>
                </c:pt>
                <c:pt idx="91">
                  <c:v>0</c:v>
                </c:pt>
                <c:pt idx="92">
                  <c:v>1.83</c:v>
                </c:pt>
                <c:pt idx="93">
                  <c:v>0</c:v>
                </c:pt>
                <c:pt idx="94">
                  <c:v>0</c:v>
                </c:pt>
                <c:pt idx="95">
                  <c:v>4.6399999999999997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2.17</c:v>
                </c:pt>
                <c:pt idx="100">
                  <c:v>0</c:v>
                </c:pt>
                <c:pt idx="101">
                  <c:v>0</c:v>
                </c:pt>
                <c:pt idx="102">
                  <c:v>14.4</c:v>
                </c:pt>
                <c:pt idx="103">
                  <c:v>1.8740000000000001</c:v>
                </c:pt>
                <c:pt idx="104">
                  <c:v>7.9000000000000001E-2</c:v>
                </c:pt>
                <c:pt idx="105">
                  <c:v>7.17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1.9079999999999999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0.1</c:v>
                </c:pt>
                <c:pt idx="116">
                  <c:v>0</c:v>
                </c:pt>
                <c:pt idx="117">
                  <c:v>1.0900000000000001</c:v>
                </c:pt>
                <c:pt idx="118">
                  <c:v>7.524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2.2040000000000002</c:v>
                </c:pt>
                <c:pt idx="122">
                  <c:v>0</c:v>
                </c:pt>
                <c:pt idx="123">
                  <c:v>4.46</c:v>
                </c:pt>
                <c:pt idx="124">
                  <c:v>3.22</c:v>
                </c:pt>
                <c:pt idx="125">
                  <c:v>0</c:v>
                </c:pt>
                <c:pt idx="126">
                  <c:v>5.73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8.4000000000000005E-2</c:v>
                </c:pt>
                <c:pt idx="132">
                  <c:v>0</c:v>
                </c:pt>
                <c:pt idx="133">
                  <c:v>0</c:v>
                </c:pt>
                <c:pt idx="134">
                  <c:v>8.1</c:v>
                </c:pt>
                <c:pt idx="135">
                  <c:v>0</c:v>
                </c:pt>
                <c:pt idx="136">
                  <c:v>0.43</c:v>
                </c:pt>
                <c:pt idx="137">
                  <c:v>0.23400000000000001</c:v>
                </c:pt>
                <c:pt idx="138">
                  <c:v>3.7</c:v>
                </c:pt>
                <c:pt idx="139">
                  <c:v>3498.1599000000001</c:v>
                </c:pt>
                <c:pt idx="140">
                  <c:v>834.66</c:v>
                </c:pt>
                <c:pt idx="141">
                  <c:v>0</c:v>
                </c:pt>
                <c:pt idx="142">
                  <c:v>3945.53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2167.0500000000002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1440.24</c:v>
                </c:pt>
                <c:pt idx="152">
                  <c:v>1.43</c:v>
                </c:pt>
                <c:pt idx="153">
                  <c:v>0</c:v>
                </c:pt>
                <c:pt idx="154">
                  <c:v>18.2</c:v>
                </c:pt>
                <c:pt idx="155">
                  <c:v>0.62</c:v>
                </c:pt>
                <c:pt idx="156">
                  <c:v>0</c:v>
                </c:pt>
                <c:pt idx="157">
                  <c:v>0</c:v>
                </c:pt>
                <c:pt idx="158">
                  <c:v>2063.8301000000001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1.48</c:v>
                </c:pt>
                <c:pt idx="164">
                  <c:v>0</c:v>
                </c:pt>
                <c:pt idx="165">
                  <c:v>0.32600000000000001</c:v>
                </c:pt>
                <c:pt idx="166">
                  <c:v>2.64</c:v>
                </c:pt>
                <c:pt idx="167">
                  <c:v>0</c:v>
                </c:pt>
                <c:pt idx="168">
                  <c:v>0</c:v>
                </c:pt>
                <c:pt idx="169">
                  <c:v>4.7</c:v>
                </c:pt>
                <c:pt idx="170">
                  <c:v>4.78</c:v>
                </c:pt>
                <c:pt idx="171">
                  <c:v>0.95499999999999996</c:v>
                </c:pt>
                <c:pt idx="172">
                  <c:v>5.75</c:v>
                </c:pt>
                <c:pt idx="173">
                  <c:v>0</c:v>
                </c:pt>
                <c:pt idx="174">
                  <c:v>2.4</c:v>
                </c:pt>
                <c:pt idx="175">
                  <c:v>1.03</c:v>
                </c:pt>
                <c:pt idx="176">
                  <c:v>3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0.44500000000000001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342</c:v>
                </c:pt>
                <c:pt idx="185">
                  <c:v>0</c:v>
                </c:pt>
                <c:pt idx="186">
                  <c:v>0.4</c:v>
                </c:pt>
                <c:pt idx="187">
                  <c:v>1.24</c:v>
                </c:pt>
                <c:pt idx="188">
                  <c:v>1.8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0.42499999999999999</c:v>
                </c:pt>
                <c:pt idx="197">
                  <c:v>0</c:v>
                </c:pt>
                <c:pt idx="198">
                  <c:v>1.1339999999999999</c:v>
                </c:pt>
                <c:pt idx="199">
                  <c:v>5.85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14.75</c:v>
                </c:pt>
                <c:pt idx="205">
                  <c:v>1.79</c:v>
                </c:pt>
                <c:pt idx="206">
                  <c:v>0</c:v>
                </c:pt>
                <c:pt idx="207">
                  <c:v>0.99</c:v>
                </c:pt>
                <c:pt idx="208">
                  <c:v>0</c:v>
                </c:pt>
                <c:pt idx="209">
                  <c:v>0.78800000000000003</c:v>
                </c:pt>
                <c:pt idx="210">
                  <c:v>0</c:v>
                </c:pt>
                <c:pt idx="211">
                  <c:v>7.07</c:v>
                </c:pt>
                <c:pt idx="212">
                  <c:v>38</c:v>
                </c:pt>
                <c:pt idx="213">
                  <c:v>0.95</c:v>
                </c:pt>
                <c:pt idx="214">
                  <c:v>0.24399999999999999</c:v>
                </c:pt>
                <c:pt idx="215">
                  <c:v>0.27600000000000002</c:v>
                </c:pt>
                <c:pt idx="216">
                  <c:v>0</c:v>
                </c:pt>
                <c:pt idx="217">
                  <c:v>1.57</c:v>
                </c:pt>
                <c:pt idx="218">
                  <c:v>2.78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0.626</c:v>
                </c:pt>
                <c:pt idx="224">
                  <c:v>0</c:v>
                </c:pt>
                <c:pt idx="225">
                  <c:v>3.9</c:v>
                </c:pt>
                <c:pt idx="226">
                  <c:v>1.19</c:v>
                </c:pt>
                <c:pt idx="227">
                  <c:v>2.09</c:v>
                </c:pt>
                <c:pt idx="228">
                  <c:v>42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2.81</c:v>
                </c:pt>
                <c:pt idx="233">
                  <c:v>0</c:v>
                </c:pt>
                <c:pt idx="234">
                  <c:v>0.49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20.14</c:v>
                </c:pt>
                <c:pt idx="239">
                  <c:v>3.63</c:v>
                </c:pt>
                <c:pt idx="240">
                  <c:v>2.6</c:v>
                </c:pt>
                <c:pt idx="241">
                  <c:v>0.97199999999999998</c:v>
                </c:pt>
                <c:pt idx="242">
                  <c:v>0.64</c:v>
                </c:pt>
                <c:pt idx="243">
                  <c:v>24.92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2.12</c:v>
                </c:pt>
                <c:pt idx="248">
                  <c:v>0</c:v>
                </c:pt>
                <c:pt idx="249">
                  <c:v>33.020000000000003</c:v>
                </c:pt>
                <c:pt idx="250">
                  <c:v>2.8</c:v>
                </c:pt>
                <c:pt idx="251">
                  <c:v>0.78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0.56999999999999995</c:v>
                </c:pt>
                <c:pt idx="260">
                  <c:v>0</c:v>
                </c:pt>
                <c:pt idx="261">
                  <c:v>0.54</c:v>
                </c:pt>
                <c:pt idx="262">
                  <c:v>29.3</c:v>
                </c:pt>
                <c:pt idx="263">
                  <c:v>21.7</c:v>
                </c:pt>
                <c:pt idx="264">
                  <c:v>2.27</c:v>
                </c:pt>
                <c:pt idx="265">
                  <c:v>15.34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14.45</c:v>
                </c:pt>
                <c:pt idx="270">
                  <c:v>10.14</c:v>
                </c:pt>
                <c:pt idx="271">
                  <c:v>0.94599999999999995</c:v>
                </c:pt>
                <c:pt idx="272">
                  <c:v>7.35</c:v>
                </c:pt>
                <c:pt idx="273">
                  <c:v>2.39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3.8119999999999998</c:v>
                </c:pt>
                <c:pt idx="277">
                  <c:v>0</c:v>
                </c:pt>
                <c:pt idx="278">
                  <c:v>5.68</c:v>
                </c:pt>
                <c:pt idx="279">
                  <c:v>0</c:v>
                </c:pt>
                <c:pt idx="280">
                  <c:v>8.1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</c:v>
                </c:pt>
                <c:pt idx="285">
                  <c:v>3.86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0.29399999999999998</c:v>
                </c:pt>
                <c:pt idx="290">
                  <c:v>1.1659999999999999</c:v>
                </c:pt>
                <c:pt idx="291">
                  <c:v>0</c:v>
                </c:pt>
                <c:pt idx="292">
                  <c:v>0</c:v>
                </c:pt>
                <c:pt idx="293">
                  <c:v>5.13</c:v>
                </c:pt>
                <c:pt idx="294">
                  <c:v>6.7</c:v>
                </c:pt>
                <c:pt idx="295">
                  <c:v>0</c:v>
                </c:pt>
                <c:pt idx="296">
                  <c:v>3.5</c:v>
                </c:pt>
                <c:pt idx="297">
                  <c:v>1.89</c:v>
                </c:pt>
                <c:pt idx="298">
                  <c:v>1.69</c:v>
                </c:pt>
                <c:pt idx="299">
                  <c:v>0</c:v>
                </c:pt>
                <c:pt idx="300">
                  <c:v>0</c:v>
                </c:pt>
                <c:pt idx="301">
                  <c:v>2722.1799000000001</c:v>
                </c:pt>
                <c:pt idx="302">
                  <c:v>0</c:v>
                </c:pt>
                <c:pt idx="303">
                  <c:v>0.28000000000000003</c:v>
                </c:pt>
                <c:pt idx="304">
                  <c:v>0</c:v>
                </c:pt>
                <c:pt idx="305">
                  <c:v>0</c:v>
                </c:pt>
                <c:pt idx="306">
                  <c:v>11.12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</c:v>
                </c:pt>
                <c:pt idx="312">
                  <c:v>0</c:v>
                </c:pt>
                <c:pt idx="313">
                  <c:v>1.04</c:v>
                </c:pt>
                <c:pt idx="314">
                  <c:v>1.6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5.82</c:v>
                </c:pt>
                <c:pt idx="318">
                  <c:v>0.62</c:v>
                </c:pt>
                <c:pt idx="319">
                  <c:v>0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38.6</c:v>
                </c:pt>
                <c:pt idx="330">
                  <c:v>0</c:v>
                </c:pt>
                <c:pt idx="331">
                  <c:v>0</c:v>
                </c:pt>
                <c:pt idx="332">
                  <c:v>1.04</c:v>
                </c:pt>
                <c:pt idx="333">
                  <c:v>0</c:v>
                </c:pt>
                <c:pt idx="334">
                  <c:v>0</c:v>
                </c:pt>
                <c:pt idx="335">
                  <c:v>1.32</c:v>
                </c:pt>
                <c:pt idx="336">
                  <c:v>0.01</c:v>
                </c:pt>
                <c:pt idx="337">
                  <c:v>0.56000000000000005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0.25800000000000001</c:v>
                </c:pt>
                <c:pt idx="344">
                  <c:v>0.36599999999999999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1.8520000000000001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1.31</c:v>
                </c:pt>
                <c:pt idx="354">
                  <c:v>0</c:v>
                </c:pt>
                <c:pt idx="355">
                  <c:v>14.8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1269.51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23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21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24</c:v>
                </c:pt>
                <c:pt idx="54">
                  <c:v>30</c:v>
                </c:pt>
                <c:pt idx="55">
                  <c:v>19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29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12</c:v>
                </c:pt>
                <c:pt idx="69">
                  <c:v>0</c:v>
                </c:pt>
                <c:pt idx="70">
                  <c:v>18</c:v>
                </c:pt>
                <c:pt idx="71">
                  <c:v>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</c:v>
                </c:pt>
                <c:pt idx="77">
                  <c:v>0</c:v>
                </c:pt>
                <c:pt idx="78">
                  <c:v>0</c:v>
                </c:pt>
                <c:pt idx="79">
                  <c:v>21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21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38</c:v>
                </c:pt>
                <c:pt idx="92">
                  <c:v>36</c:v>
                </c:pt>
                <c:pt idx="93">
                  <c:v>0</c:v>
                </c:pt>
                <c:pt idx="94">
                  <c:v>32</c:v>
                </c:pt>
                <c:pt idx="95">
                  <c:v>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19</c:v>
                </c:pt>
                <c:pt idx="104">
                  <c:v>24</c:v>
                </c:pt>
                <c:pt idx="105">
                  <c:v>24</c:v>
                </c:pt>
                <c:pt idx="106">
                  <c:v>13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37</c:v>
                </c:pt>
                <c:pt idx="118">
                  <c:v>19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22</c:v>
                </c:pt>
                <c:pt idx="124">
                  <c:v>2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</c:v>
                </c:pt>
                <c:pt idx="136">
                  <c:v>44</c:v>
                </c:pt>
                <c:pt idx="137">
                  <c:v>8</c:v>
                </c:pt>
                <c:pt idx="138">
                  <c:v>20</c:v>
                </c:pt>
                <c:pt idx="139">
                  <c:v>20</c:v>
                </c:pt>
                <c:pt idx="140">
                  <c:v>21</c:v>
                </c:pt>
                <c:pt idx="141">
                  <c:v>18</c:v>
                </c:pt>
                <c:pt idx="142">
                  <c:v>26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20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22</c:v>
                </c:pt>
                <c:pt idx="152">
                  <c:v>21</c:v>
                </c:pt>
                <c:pt idx="153">
                  <c:v>0</c:v>
                </c:pt>
                <c:pt idx="154">
                  <c:v>31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20</c:v>
                </c:pt>
                <c:pt idx="166">
                  <c:v>29</c:v>
                </c:pt>
                <c:pt idx="167">
                  <c:v>0</c:v>
                </c:pt>
                <c:pt idx="168">
                  <c:v>0</c:v>
                </c:pt>
                <c:pt idx="169">
                  <c:v>8</c:v>
                </c:pt>
                <c:pt idx="170">
                  <c:v>0</c:v>
                </c:pt>
                <c:pt idx="171">
                  <c:v>20</c:v>
                </c:pt>
                <c:pt idx="172">
                  <c:v>19</c:v>
                </c:pt>
                <c:pt idx="173">
                  <c:v>0</c:v>
                </c:pt>
                <c:pt idx="174">
                  <c:v>37</c:v>
                </c:pt>
                <c:pt idx="175">
                  <c:v>25</c:v>
                </c:pt>
                <c:pt idx="176">
                  <c:v>21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24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3</c:v>
                </c:pt>
                <c:pt idx="185">
                  <c:v>0</c:v>
                </c:pt>
                <c:pt idx="186">
                  <c:v>0</c:v>
                </c:pt>
                <c:pt idx="187">
                  <c:v>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21</c:v>
                </c:pt>
                <c:pt idx="199">
                  <c:v>11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22</c:v>
                </c:pt>
                <c:pt idx="205">
                  <c:v>26</c:v>
                </c:pt>
                <c:pt idx="206">
                  <c:v>26</c:v>
                </c:pt>
                <c:pt idx="207">
                  <c:v>9</c:v>
                </c:pt>
                <c:pt idx="208">
                  <c:v>0</c:v>
                </c:pt>
                <c:pt idx="209">
                  <c:v>8</c:v>
                </c:pt>
                <c:pt idx="210">
                  <c:v>0</c:v>
                </c:pt>
                <c:pt idx="211">
                  <c:v>6</c:v>
                </c:pt>
                <c:pt idx="212">
                  <c:v>0</c:v>
                </c:pt>
                <c:pt idx="213">
                  <c:v>0</c:v>
                </c:pt>
                <c:pt idx="214">
                  <c:v>35</c:v>
                </c:pt>
                <c:pt idx="215">
                  <c:v>0</c:v>
                </c:pt>
                <c:pt idx="216">
                  <c:v>0</c:v>
                </c:pt>
                <c:pt idx="217">
                  <c:v>6</c:v>
                </c:pt>
                <c:pt idx="218">
                  <c:v>36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15</c:v>
                </c:pt>
                <c:pt idx="226">
                  <c:v>22</c:v>
                </c:pt>
                <c:pt idx="227">
                  <c:v>3</c:v>
                </c:pt>
                <c:pt idx="228">
                  <c:v>0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5</c:v>
                </c:pt>
                <c:pt idx="233">
                  <c:v>0</c:v>
                </c:pt>
                <c:pt idx="234">
                  <c:v>5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</c:v>
                </c:pt>
                <c:pt idx="239">
                  <c:v>0</c:v>
                </c:pt>
                <c:pt idx="240">
                  <c:v>25</c:v>
                </c:pt>
                <c:pt idx="241">
                  <c:v>52</c:v>
                </c:pt>
                <c:pt idx="242">
                  <c:v>6</c:v>
                </c:pt>
                <c:pt idx="243">
                  <c:v>23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24</c:v>
                </c:pt>
                <c:pt idx="250">
                  <c:v>6</c:v>
                </c:pt>
                <c:pt idx="251">
                  <c:v>21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21</c:v>
                </c:pt>
                <c:pt idx="262">
                  <c:v>0</c:v>
                </c:pt>
                <c:pt idx="263">
                  <c:v>29</c:v>
                </c:pt>
                <c:pt idx="264">
                  <c:v>21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</c:v>
                </c:pt>
                <c:pt idx="270">
                  <c:v>4</c:v>
                </c:pt>
                <c:pt idx="271">
                  <c:v>1</c:v>
                </c:pt>
                <c:pt idx="272">
                  <c:v>9</c:v>
                </c:pt>
                <c:pt idx="273">
                  <c:v>44</c:v>
                </c:pt>
                <c:pt idx="274">
                  <c:v>0</c:v>
                </c:pt>
                <c:pt idx="275">
                  <c:v>0</c:v>
                </c:pt>
                <c:pt idx="276">
                  <c:v>22</c:v>
                </c:pt>
                <c:pt idx="277">
                  <c:v>0</c:v>
                </c:pt>
                <c:pt idx="278">
                  <c:v>14</c:v>
                </c:pt>
                <c:pt idx="279">
                  <c:v>8</c:v>
                </c:pt>
                <c:pt idx="280">
                  <c:v>18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10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27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3</c:v>
                </c:pt>
                <c:pt idx="294">
                  <c:v>19</c:v>
                </c:pt>
                <c:pt idx="295">
                  <c:v>0</c:v>
                </c:pt>
                <c:pt idx="296">
                  <c:v>7</c:v>
                </c:pt>
                <c:pt idx="297">
                  <c:v>0</c:v>
                </c:pt>
                <c:pt idx="298">
                  <c:v>20</c:v>
                </c:pt>
                <c:pt idx="299">
                  <c:v>0</c:v>
                </c:pt>
                <c:pt idx="300">
                  <c:v>0</c:v>
                </c:pt>
                <c:pt idx="301">
                  <c:v>20</c:v>
                </c:pt>
                <c:pt idx="302">
                  <c:v>0</c:v>
                </c:pt>
                <c:pt idx="303">
                  <c:v>13</c:v>
                </c:pt>
                <c:pt idx="304">
                  <c:v>0</c:v>
                </c:pt>
                <c:pt idx="305">
                  <c:v>0</c:v>
                </c:pt>
                <c:pt idx="306">
                  <c:v>14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21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26</c:v>
                </c:pt>
                <c:pt idx="318">
                  <c:v>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42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28</c:v>
                </c:pt>
                <c:pt idx="336">
                  <c:v>0</c:v>
                </c:pt>
                <c:pt idx="337">
                  <c:v>13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24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31</c:v>
                </c:pt>
                <c:pt idx="351">
                  <c:v>31</c:v>
                </c:pt>
                <c:pt idx="352">
                  <c:v>33</c:v>
                </c:pt>
                <c:pt idx="353">
                  <c:v>23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21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</c:v>
                </c:pt>
                <c:pt idx="44">
                  <c:v>0</c:v>
                </c:pt>
                <c:pt idx="45">
                  <c:v>11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34</c:v>
                </c:pt>
                <c:pt idx="54">
                  <c:v>0</c:v>
                </c:pt>
                <c:pt idx="55">
                  <c:v>47</c:v>
                </c:pt>
                <c:pt idx="56">
                  <c:v>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21</c:v>
                </c:pt>
                <c:pt idx="69">
                  <c:v>0</c:v>
                </c:pt>
                <c:pt idx="70">
                  <c:v>33</c:v>
                </c:pt>
                <c:pt idx="71">
                  <c:v>11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19</c:v>
                </c:pt>
                <c:pt idx="77">
                  <c:v>0</c:v>
                </c:pt>
                <c:pt idx="78">
                  <c:v>11</c:v>
                </c:pt>
                <c:pt idx="79">
                  <c:v>33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33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13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24</c:v>
                </c:pt>
                <c:pt idx="107">
                  <c:v>0</c:v>
                </c:pt>
                <c:pt idx="108">
                  <c:v>32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33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19</c:v>
                </c:pt>
                <c:pt idx="135">
                  <c:v>15</c:v>
                </c:pt>
                <c:pt idx="136">
                  <c:v>0</c:v>
                </c:pt>
                <c:pt idx="137">
                  <c:v>6</c:v>
                </c:pt>
                <c:pt idx="138">
                  <c:v>34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16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16</c:v>
                </c:pt>
                <c:pt idx="164">
                  <c:v>0</c:v>
                </c:pt>
                <c:pt idx="165">
                  <c:v>26</c:v>
                </c:pt>
                <c:pt idx="166">
                  <c:v>1</c:v>
                </c:pt>
                <c:pt idx="167">
                  <c:v>0</c:v>
                </c:pt>
                <c:pt idx="168">
                  <c:v>0</c:v>
                </c:pt>
                <c:pt idx="169">
                  <c:v>33</c:v>
                </c:pt>
                <c:pt idx="170">
                  <c:v>8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39</c:v>
                </c:pt>
                <c:pt idx="175">
                  <c:v>50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12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8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33</c:v>
                </c:pt>
                <c:pt idx="205">
                  <c:v>0</c:v>
                </c:pt>
                <c:pt idx="206">
                  <c:v>44</c:v>
                </c:pt>
                <c:pt idx="207">
                  <c:v>0</c:v>
                </c:pt>
                <c:pt idx="208">
                  <c:v>0</c:v>
                </c:pt>
                <c:pt idx="209">
                  <c:v>10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26</c:v>
                </c:pt>
                <c:pt idx="216">
                  <c:v>0</c:v>
                </c:pt>
                <c:pt idx="217">
                  <c:v>10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30</c:v>
                </c:pt>
                <c:pt idx="224">
                  <c:v>0</c:v>
                </c:pt>
                <c:pt idx="225">
                  <c:v>2</c:v>
                </c:pt>
                <c:pt idx="226">
                  <c:v>4</c:v>
                </c:pt>
                <c:pt idx="227">
                  <c:v>0</c:v>
                </c:pt>
                <c:pt idx="228">
                  <c:v>38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33</c:v>
                </c:pt>
                <c:pt idx="233">
                  <c:v>0</c:v>
                </c:pt>
                <c:pt idx="234">
                  <c:v>19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33</c:v>
                </c:pt>
                <c:pt idx="239">
                  <c:v>0</c:v>
                </c:pt>
                <c:pt idx="240">
                  <c:v>0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49</c:v>
                </c:pt>
                <c:pt idx="250">
                  <c:v>16</c:v>
                </c:pt>
                <c:pt idx="251">
                  <c:v>40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9</c:v>
                </c:pt>
                <c:pt idx="262">
                  <c:v>0</c:v>
                </c:pt>
                <c:pt idx="263">
                  <c:v>0</c:v>
                </c:pt>
                <c:pt idx="264">
                  <c:v>41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11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27</c:v>
                </c:pt>
                <c:pt idx="277">
                  <c:v>0</c:v>
                </c:pt>
                <c:pt idx="278">
                  <c:v>0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32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18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0</c:v>
                </c:pt>
                <c:pt idx="294">
                  <c:v>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</c:v>
                </c:pt>
                <c:pt idx="304">
                  <c:v>0</c:v>
                </c:pt>
                <c:pt idx="305">
                  <c:v>0</c:v>
                </c:pt>
                <c:pt idx="306">
                  <c:v>7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32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50</c:v>
                </c:pt>
                <c:pt idx="318">
                  <c:v>13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33</c:v>
                </c:pt>
                <c:pt idx="336">
                  <c:v>0</c:v>
                </c:pt>
                <c:pt idx="337">
                  <c:v>18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25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9.875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1664.83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</c:v>
                </c:pt>
                <c:pt idx="54">
                  <c:v>1.7549999999999999</c:v>
                </c:pt>
                <c:pt idx="55">
                  <c:v>1.46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8.6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15218.440399999999</c:v>
                </c:pt>
                <c:pt idx="69">
                  <c:v>0</c:v>
                </c:pt>
                <c:pt idx="70">
                  <c:v>12.08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1.47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1.58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1.8320000000000001</c:v>
                </c:pt>
                <c:pt idx="104">
                  <c:v>7.9000000000000001E-2</c:v>
                </c:pt>
                <c:pt idx="105">
                  <c:v>6.97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1.165</c:v>
                </c:pt>
                <c:pt idx="118">
                  <c:v>7.7460000000000004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4.54</c:v>
                </c:pt>
                <c:pt idx="124">
                  <c:v>3.34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0.378</c:v>
                </c:pt>
                <c:pt idx="136">
                  <c:v>0.33900000000000002</c:v>
                </c:pt>
                <c:pt idx="137">
                  <c:v>0.23400000000000001</c:v>
                </c:pt>
                <c:pt idx="138">
                  <c:v>3.74</c:v>
                </c:pt>
                <c:pt idx="139">
                  <c:v>3545.0601000000001</c:v>
                </c:pt>
                <c:pt idx="140">
                  <c:v>845.1</c:v>
                </c:pt>
                <c:pt idx="141">
                  <c:v>479.48</c:v>
                </c:pt>
                <c:pt idx="142">
                  <c:v>3896.47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2297.0601000000001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1436.79</c:v>
                </c:pt>
                <c:pt idx="152">
                  <c:v>1.345</c:v>
                </c:pt>
                <c:pt idx="153">
                  <c:v>0</c:v>
                </c:pt>
                <c:pt idx="154">
                  <c:v>17.579999999999998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2045.5600999999999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1.635</c:v>
                </c:pt>
                <c:pt idx="164">
                  <c:v>0</c:v>
                </c:pt>
                <c:pt idx="165">
                  <c:v>0.32250000000000001</c:v>
                </c:pt>
                <c:pt idx="166">
                  <c:v>1.86</c:v>
                </c:pt>
                <c:pt idx="167">
                  <c:v>0</c:v>
                </c:pt>
                <c:pt idx="168">
                  <c:v>0</c:v>
                </c:pt>
                <c:pt idx="169">
                  <c:v>4.9000000000000004</c:v>
                </c:pt>
                <c:pt idx="170">
                  <c:v>0</c:v>
                </c:pt>
                <c:pt idx="171">
                  <c:v>0.96799999999999997</c:v>
                </c:pt>
                <c:pt idx="172">
                  <c:v>5.94</c:v>
                </c:pt>
                <c:pt idx="173">
                  <c:v>0</c:v>
                </c:pt>
                <c:pt idx="174">
                  <c:v>2.48</c:v>
                </c:pt>
                <c:pt idx="175">
                  <c:v>1.05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0.40400000000000003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346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1.1040000000000001</c:v>
                </c:pt>
                <c:pt idx="199">
                  <c:v>5.85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15.05</c:v>
                </c:pt>
                <c:pt idx="205">
                  <c:v>1.74</c:v>
                </c:pt>
                <c:pt idx="206">
                  <c:v>0.13500000000000001</c:v>
                </c:pt>
                <c:pt idx="207">
                  <c:v>0.99399999999999999</c:v>
                </c:pt>
                <c:pt idx="208">
                  <c:v>0</c:v>
                </c:pt>
                <c:pt idx="209">
                  <c:v>0.77100000000000002</c:v>
                </c:pt>
                <c:pt idx="210">
                  <c:v>0</c:v>
                </c:pt>
                <c:pt idx="211">
                  <c:v>7.31</c:v>
                </c:pt>
                <c:pt idx="212">
                  <c:v>0</c:v>
                </c:pt>
                <c:pt idx="213">
                  <c:v>0</c:v>
                </c:pt>
                <c:pt idx="214">
                  <c:v>0.254</c:v>
                </c:pt>
                <c:pt idx="215">
                  <c:v>0</c:v>
                </c:pt>
                <c:pt idx="216">
                  <c:v>0</c:v>
                </c:pt>
                <c:pt idx="217">
                  <c:v>1.63</c:v>
                </c:pt>
                <c:pt idx="218">
                  <c:v>2.79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3.69</c:v>
                </c:pt>
                <c:pt idx="226">
                  <c:v>0.98</c:v>
                </c:pt>
                <c:pt idx="227">
                  <c:v>2.27</c:v>
                </c:pt>
                <c:pt idx="228">
                  <c:v>0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0.51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20.46</c:v>
                </c:pt>
                <c:pt idx="239">
                  <c:v>0</c:v>
                </c:pt>
                <c:pt idx="240">
                  <c:v>2.6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25.8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32.22</c:v>
                </c:pt>
                <c:pt idx="250">
                  <c:v>3.06</c:v>
                </c:pt>
                <c:pt idx="251">
                  <c:v>0.9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0</c:v>
                </c:pt>
                <c:pt idx="263">
                  <c:v>21.3</c:v>
                </c:pt>
                <c:pt idx="264">
                  <c:v>2.37</c:v>
                </c:pt>
                <c:pt idx="265">
                  <c:v>15.8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15.1</c:v>
                </c:pt>
                <c:pt idx="270">
                  <c:v>10.68</c:v>
                </c:pt>
                <c:pt idx="271">
                  <c:v>1.08</c:v>
                </c:pt>
                <c:pt idx="272">
                  <c:v>7.2</c:v>
                </c:pt>
                <c:pt idx="273">
                  <c:v>2.37</c:v>
                </c:pt>
                <c:pt idx="274">
                  <c:v>0</c:v>
                </c:pt>
                <c:pt idx="275">
                  <c:v>1.276</c:v>
                </c:pt>
                <c:pt idx="276">
                  <c:v>3.78</c:v>
                </c:pt>
                <c:pt idx="277">
                  <c:v>0</c:v>
                </c:pt>
                <c:pt idx="278">
                  <c:v>5.49</c:v>
                </c:pt>
                <c:pt idx="279">
                  <c:v>0.82</c:v>
                </c:pt>
                <c:pt idx="280">
                  <c:v>8.34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0.28000000000000003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5.39</c:v>
                </c:pt>
                <c:pt idx="294">
                  <c:v>6.8</c:v>
                </c:pt>
                <c:pt idx="295">
                  <c:v>0</c:v>
                </c:pt>
                <c:pt idx="296">
                  <c:v>3.6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2751.6100999999999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10.94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5.76</c:v>
                </c:pt>
                <c:pt idx="318">
                  <c:v>0.55800000000000005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33.9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1.44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0.26300000000000001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1.8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1273.23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1.49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9.5299999999999994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4.4000000000000004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5.0999999999999996</c:v>
                </c:pt>
                <c:pt idx="54">
                  <c:v>0</c:v>
                </c:pt>
                <c:pt idx="55">
                  <c:v>1.46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8.34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13946.3398</c:v>
                </c:pt>
                <c:pt idx="69">
                  <c:v>0</c:v>
                </c:pt>
                <c:pt idx="70">
                  <c:v>11.47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2.7</c:v>
                </c:pt>
                <c:pt idx="77">
                  <c:v>0</c:v>
                </c:pt>
                <c:pt idx="78">
                  <c:v>7775.9701999999997</c:v>
                </c:pt>
                <c:pt idx="79">
                  <c:v>0.28699999999999998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1.365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1.82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7.85</c:v>
                </c:pt>
                <c:pt idx="135">
                  <c:v>0.29599999999999999</c:v>
                </c:pt>
                <c:pt idx="136">
                  <c:v>0</c:v>
                </c:pt>
                <c:pt idx="137">
                  <c:v>0.21199999999999999</c:v>
                </c:pt>
                <c:pt idx="138">
                  <c:v>3.58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</c:v>
                </c:pt>
                <c:pt idx="164">
                  <c:v>0</c:v>
                </c:pt>
                <c:pt idx="165">
                  <c:v>0.29399999999999998</c:v>
                </c:pt>
                <c:pt idx="166">
                  <c:v>1.9</c:v>
                </c:pt>
                <c:pt idx="167">
                  <c:v>0</c:v>
                </c:pt>
                <c:pt idx="168">
                  <c:v>0</c:v>
                </c:pt>
                <c:pt idx="169">
                  <c:v>4.7</c:v>
                </c:pt>
                <c:pt idx="170">
                  <c:v>4.66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2.36</c:v>
                </c:pt>
                <c:pt idx="175">
                  <c:v>1.095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0.41399999999999998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1.86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13.35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0.73699999999999999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0.254</c:v>
                </c:pt>
                <c:pt idx="216">
                  <c:v>0</c:v>
                </c:pt>
                <c:pt idx="217">
                  <c:v>1.52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0.59399999999999997</c:v>
                </c:pt>
                <c:pt idx="224">
                  <c:v>0</c:v>
                </c:pt>
                <c:pt idx="225">
                  <c:v>3.8</c:v>
                </c:pt>
                <c:pt idx="226">
                  <c:v>1.1000000000000001</c:v>
                </c:pt>
                <c:pt idx="227">
                  <c:v>0</c:v>
                </c:pt>
                <c:pt idx="228">
                  <c:v>41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3.02</c:v>
                </c:pt>
                <c:pt idx="233">
                  <c:v>0</c:v>
                </c:pt>
                <c:pt idx="234">
                  <c:v>0.49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19.2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32.299999999999997</c:v>
                </c:pt>
                <c:pt idx="250">
                  <c:v>3</c:v>
                </c:pt>
                <c:pt idx="251">
                  <c:v>0.83399999999999996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0</c:v>
                </c:pt>
                <c:pt idx="263">
                  <c:v>0</c:v>
                </c:pt>
                <c:pt idx="264">
                  <c:v>2.3199999999999998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0.96</c:v>
                </c:pt>
                <c:pt idx="272">
                  <c:v>6.6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3.5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13.9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0.29199999999999998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0.32900000000000001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6.06</c:v>
                </c:pt>
                <c:pt idx="318">
                  <c:v>0.50800000000000001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1.37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1149.22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846080"/>
        <c:axId val="232847616"/>
      </c:barChart>
      <c:catAx>
        <c:axId val="2328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7616"/>
        <c:crosses val="autoZero"/>
        <c:auto val="1"/>
        <c:lblAlgn val="ctr"/>
        <c:lblOffset val="100"/>
        <c:noMultiLvlLbl val="0"/>
      </c:catAx>
      <c:valAx>
        <c:axId val="2328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H15" sqref="H15"/>
    </sheetView>
  </sheetViews>
  <sheetFormatPr defaultRowHeight="11.25" x14ac:dyDescent="0.2"/>
  <cols>
    <col min="1" max="1" width="11.28515625" style="1" bestFit="1" customWidth="1"/>
    <col min="2" max="2" width="11.140625" style="132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2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8"/>
      <c r="C1" s="7"/>
      <c r="D1" s="10"/>
      <c r="E1" s="11">
        <f ca="1">TODAY()</f>
        <v>45668</v>
      </c>
      <c r="F1" s="7"/>
      <c r="G1" s="104"/>
      <c r="H1" s="105"/>
      <c r="I1" s="106" t="s">
        <v>804</v>
      </c>
      <c r="J1" s="107"/>
      <c r="K1" s="135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8"/>
      <c r="C2" s="7"/>
      <c r="D2" s="10"/>
      <c r="E2" s="7" t="s">
        <v>21</v>
      </c>
      <c r="F2" s="7"/>
      <c r="G2" s="7"/>
      <c r="H2" s="7"/>
      <c r="I2" s="10"/>
      <c r="J2" s="7"/>
      <c r="K2" s="136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9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7" t="s">
        <v>806</v>
      </c>
      <c r="L3" s="56" t="s">
        <v>11</v>
      </c>
      <c r="M3" s="24"/>
      <c r="N3" s="58" t="s">
        <v>12</v>
      </c>
      <c r="O3" s="30" t="s">
        <v>68</v>
      </c>
      <c r="P3" s="87" t="s">
        <v>16</v>
      </c>
      <c r="Q3" s="87" t="s">
        <v>17</v>
      </c>
      <c r="R3" s="87" t="s">
        <v>442</v>
      </c>
      <c r="S3" s="88" t="s">
        <v>18</v>
      </c>
      <c r="T3" s="25"/>
      <c r="U3" s="25"/>
    </row>
    <row r="4" spans="1:21" s="26" customFormat="1" ht="15" customHeight="1" thickBot="1" x14ac:dyDescent="0.25">
      <c r="A4" s="92" t="s">
        <v>5</v>
      </c>
      <c r="B4" s="130">
        <f>ALL!B16</f>
        <v>1.718</v>
      </c>
      <c r="C4" s="111">
        <f>((B4-K4)/K4)*100</f>
        <v>6.2461348175633873</v>
      </c>
      <c r="D4" s="63">
        <f>ALL!D16</f>
        <v>21</v>
      </c>
      <c r="E4" s="63">
        <f>ALL!E16</f>
        <v>27</v>
      </c>
      <c r="F4" s="84">
        <f>ALL!F16</f>
        <v>1.631</v>
      </c>
      <c r="G4" s="84">
        <f>ALL!G16</f>
        <v>1.49</v>
      </c>
      <c r="H4" s="64">
        <f>ALL!C16</f>
        <v>1.556</v>
      </c>
      <c r="I4" s="65" t="str">
        <f t="shared" ref="I4:I24" si="0">IF(B4&gt;H4,"Long","Short")</f>
        <v>Long</v>
      </c>
      <c r="J4" s="101">
        <f t="shared" ref="J4:J24" si="1">((B4-H4)/H4)*100</f>
        <v>10.411311053984571</v>
      </c>
      <c r="K4" s="138">
        <v>1.617</v>
      </c>
      <c r="L4" s="108">
        <f>C34/100</f>
        <v>6.1627640814978984E-2</v>
      </c>
      <c r="M4" s="24"/>
      <c r="N4" s="96">
        <f>C36/100</f>
        <v>2.3175270638986945E-2</v>
      </c>
      <c r="O4" s="95" t="s">
        <v>5</v>
      </c>
      <c r="P4" s="35">
        <f>3704/K4</f>
        <v>2290.6617192331478</v>
      </c>
      <c r="Q4" s="31">
        <f t="shared" ref="Q4:Q24" si="2">P4*K4</f>
        <v>3704</v>
      </c>
      <c r="R4" s="98">
        <f t="shared" ref="R4:R24" si="3">((B4-K4)/K4)*100</f>
        <v>6.2461348175633873</v>
      </c>
      <c r="S4" s="32">
        <f t="shared" ref="S4:S24" si="4">B4*P4</f>
        <v>3935.3568336425478</v>
      </c>
      <c r="T4" s="25"/>
      <c r="U4" s="25"/>
    </row>
    <row r="5" spans="1:21" s="26" customFormat="1" ht="15" customHeight="1" thickBot="1" x14ac:dyDescent="0.25">
      <c r="A5" s="93" t="s">
        <v>51</v>
      </c>
      <c r="B5" s="130">
        <f>ALL!B251</f>
        <v>14.83</v>
      </c>
      <c r="C5" s="97">
        <f>((B5-K5)/K5)*100</f>
        <v>-0.33602150537634884</v>
      </c>
      <c r="D5" s="33">
        <f>ALL!D251</f>
        <v>1</v>
      </c>
      <c r="E5" s="33" t="str">
        <f>ALL!E251</f>
        <v>N/A</v>
      </c>
      <c r="F5" s="85">
        <f>ALL!F251</f>
        <v>15.1</v>
      </c>
      <c r="G5" s="85" t="str">
        <f>ALL!G251</f>
        <v>N/A</v>
      </c>
      <c r="H5" s="34">
        <f>ALL!C251</f>
        <v>14.45</v>
      </c>
      <c r="I5" s="66" t="str">
        <f t="shared" si="0"/>
        <v>Long</v>
      </c>
      <c r="J5" s="102">
        <f t="shared" si="1"/>
        <v>2.6297577854671337</v>
      </c>
      <c r="K5" s="139">
        <v>14.88</v>
      </c>
      <c r="L5" s="25"/>
      <c r="M5" s="25"/>
      <c r="N5" s="25"/>
      <c r="O5" s="93" t="s">
        <v>51</v>
      </c>
      <c r="P5" s="35">
        <f t="shared" ref="P5:P30" si="5">3704/K5</f>
        <v>248.92473118279568</v>
      </c>
      <c r="Q5" s="33">
        <f t="shared" si="2"/>
        <v>3704</v>
      </c>
      <c r="R5" s="99">
        <f t="shared" si="3"/>
        <v>-0.33602150537634884</v>
      </c>
      <c r="S5" s="36">
        <f t="shared" si="4"/>
        <v>3691.5537634408602</v>
      </c>
      <c r="T5" s="25"/>
      <c r="U5" s="25"/>
    </row>
    <row r="6" spans="1:21" s="26" customFormat="1" ht="15" customHeight="1" x14ac:dyDescent="0.2">
      <c r="A6" s="94" t="s">
        <v>6</v>
      </c>
      <c r="B6" s="131">
        <f>ALL!B232</f>
        <v>33.880000000000003</v>
      </c>
      <c r="C6" s="112">
        <f t="shared" ref="C6:C25" si="6">((B6-K6)/K6)*100</f>
        <v>1.0739856801909289</v>
      </c>
      <c r="D6" s="37">
        <f>ALL!D232</f>
        <v>24</v>
      </c>
      <c r="E6" s="37">
        <f>ALL!E232</f>
        <v>49</v>
      </c>
      <c r="F6" s="86">
        <f>ALL!F232</f>
        <v>32.22</v>
      </c>
      <c r="G6" s="86">
        <f>ALL!G232</f>
        <v>32.299999999999997</v>
      </c>
      <c r="H6" s="34">
        <f>ALL!C232</f>
        <v>33.020000000000003</v>
      </c>
      <c r="I6" s="66" t="str">
        <f t="shared" si="0"/>
        <v>Long</v>
      </c>
      <c r="J6" s="103">
        <f t="shared" si="1"/>
        <v>2.6044821320411851</v>
      </c>
      <c r="K6" s="140">
        <v>33.520000000000003</v>
      </c>
      <c r="L6" s="38"/>
      <c r="M6" s="39" t="s">
        <v>20</v>
      </c>
      <c r="N6" s="38"/>
      <c r="O6" s="94" t="s">
        <v>6</v>
      </c>
      <c r="P6" s="35">
        <f t="shared" si="5"/>
        <v>110.50119331742242</v>
      </c>
      <c r="Q6" s="37">
        <f t="shared" si="2"/>
        <v>3704</v>
      </c>
      <c r="R6" s="100">
        <f t="shared" si="3"/>
        <v>1.0739856801909289</v>
      </c>
      <c r="S6" s="40">
        <f t="shared" si="4"/>
        <v>3743.7804295942719</v>
      </c>
      <c r="T6" s="25"/>
      <c r="U6" s="25"/>
    </row>
    <row r="7" spans="1:21" s="26" customFormat="1" ht="15" customHeight="1" thickBot="1" x14ac:dyDescent="0.25">
      <c r="A7" s="93" t="s">
        <v>7</v>
      </c>
      <c r="B7" s="130">
        <f>ALL!B248</f>
        <v>15.56</v>
      </c>
      <c r="C7" s="97">
        <f>((B7-K7)/K7)*100</f>
        <v>-0.8917197452229223</v>
      </c>
      <c r="D7" s="33">
        <f>ALL!D248</f>
        <v>30</v>
      </c>
      <c r="E7" s="33" t="str">
        <f>ALL!E248</f>
        <v>N/A</v>
      </c>
      <c r="F7" s="85">
        <f>ALL!F248</f>
        <v>15.8</v>
      </c>
      <c r="G7" s="85" t="str">
        <f>ALL!G248</f>
        <v>N/A</v>
      </c>
      <c r="H7" s="34">
        <f>ALL!C248</f>
        <v>15.34</v>
      </c>
      <c r="I7" s="66" t="str">
        <f t="shared" si="0"/>
        <v>Long</v>
      </c>
      <c r="J7" s="102">
        <f>((B7-H7)/H7)*100</f>
        <v>1.4341590612777095</v>
      </c>
      <c r="K7" s="139">
        <v>15.7</v>
      </c>
      <c r="L7" s="25"/>
      <c r="M7" s="43">
        <f>-N4+L4</f>
        <v>3.845237017599204E-2</v>
      </c>
      <c r="N7" s="25"/>
      <c r="O7" s="93" t="s">
        <v>7</v>
      </c>
      <c r="P7" s="35">
        <f t="shared" si="5"/>
        <v>235.92356687898089</v>
      </c>
      <c r="Q7" s="33">
        <f t="shared" si="2"/>
        <v>3704</v>
      </c>
      <c r="R7" s="99">
        <f t="shared" si="3"/>
        <v>-0.8917197452229223</v>
      </c>
      <c r="S7" s="36">
        <f t="shared" si="4"/>
        <v>3670.9707006369426</v>
      </c>
      <c r="T7" s="25"/>
      <c r="U7" s="25"/>
    </row>
    <row r="8" spans="1:21" s="26" customFormat="1" ht="15" customHeight="1" x14ac:dyDescent="0.2">
      <c r="A8" s="94" t="s">
        <v>388</v>
      </c>
      <c r="B8" s="131">
        <f>ALL!B96</f>
        <v>7.6</v>
      </c>
      <c r="C8" s="112">
        <f t="shared" si="6"/>
        <v>0.52910052910052963</v>
      </c>
      <c r="D8" s="37">
        <f>ALL!D96</f>
        <v>24</v>
      </c>
      <c r="E8" s="37" t="str">
        <f>ALL!E96</f>
        <v>N/A</v>
      </c>
      <c r="F8" s="86">
        <f>ALL!F96</f>
        <v>6.97</v>
      </c>
      <c r="G8" s="86" t="str">
        <f>ALL!G96</f>
        <v>N/A</v>
      </c>
      <c r="H8" s="34">
        <f>ALL!C96</f>
        <v>7.17</v>
      </c>
      <c r="I8" s="66" t="str">
        <f t="shared" si="0"/>
        <v>Long</v>
      </c>
      <c r="J8" s="103">
        <f t="shared" si="1"/>
        <v>5.9972105997210559</v>
      </c>
      <c r="K8" s="140">
        <v>7.56</v>
      </c>
      <c r="L8" s="25"/>
      <c r="M8" s="25"/>
      <c r="N8" s="25"/>
      <c r="O8" s="94" t="s">
        <v>388</v>
      </c>
      <c r="P8" s="35">
        <f t="shared" si="5"/>
        <v>489.94708994708998</v>
      </c>
      <c r="Q8" s="37">
        <f t="shared" si="2"/>
        <v>3704</v>
      </c>
      <c r="R8" s="100">
        <f t="shared" si="3"/>
        <v>0.52910052910052963</v>
      </c>
      <c r="S8" s="40">
        <f t="shared" si="4"/>
        <v>3723.5978835978835</v>
      </c>
      <c r="T8" s="25"/>
      <c r="U8" s="25"/>
    </row>
    <row r="9" spans="1:21" s="26" customFormat="1" ht="15" customHeight="1" x14ac:dyDescent="0.2">
      <c r="A9" s="93" t="s">
        <v>394</v>
      </c>
      <c r="B9" s="130">
        <f>ALL!B260</f>
        <v>5.82</v>
      </c>
      <c r="C9" s="97">
        <f>((B9-K9)/K9)*100</f>
        <v>4.6762589928057681</v>
      </c>
      <c r="D9" s="33">
        <f>ALL!D260</f>
        <v>14</v>
      </c>
      <c r="E9" s="33" t="str">
        <f>ALL!E260</f>
        <v>N/A</v>
      </c>
      <c r="F9" s="85">
        <f>ALL!F260</f>
        <v>5.49</v>
      </c>
      <c r="G9" s="85" t="str">
        <f>ALL!G260</f>
        <v>N/A</v>
      </c>
      <c r="H9" s="34">
        <f>ALL!C260</f>
        <v>5.68</v>
      </c>
      <c r="I9" s="66" t="str">
        <f t="shared" si="0"/>
        <v>Long</v>
      </c>
      <c r="J9" s="102">
        <f t="shared" si="1"/>
        <v>2.4647887323943762</v>
      </c>
      <c r="K9" s="139">
        <v>5.56</v>
      </c>
      <c r="L9" s="25"/>
      <c r="M9" s="25"/>
      <c r="N9" s="25"/>
      <c r="O9" s="93" t="s">
        <v>394</v>
      </c>
      <c r="P9" s="35">
        <f t="shared" si="5"/>
        <v>666.18705035971232</v>
      </c>
      <c r="Q9" s="33">
        <f t="shared" si="2"/>
        <v>3704</v>
      </c>
      <c r="R9" s="99">
        <f t="shared" si="3"/>
        <v>4.6762589928057681</v>
      </c>
      <c r="S9" s="36">
        <f t="shared" si="4"/>
        <v>3877.2086330935258</v>
      </c>
      <c r="T9" s="25"/>
      <c r="U9" s="25"/>
    </row>
    <row r="10" spans="1:21" s="26" customFormat="1" ht="15" customHeight="1" x14ac:dyDescent="0.2">
      <c r="A10" s="94" t="s">
        <v>65</v>
      </c>
      <c r="B10" s="131">
        <f>ALL!B185</f>
        <v>6.06</v>
      </c>
      <c r="C10" s="112">
        <f t="shared" si="6"/>
        <v>1.1686143572620935</v>
      </c>
      <c r="D10" s="37">
        <f>ALL!D185</f>
        <v>11</v>
      </c>
      <c r="E10" s="37" t="str">
        <f>ALL!E185</f>
        <v>N/A</v>
      </c>
      <c r="F10" s="86">
        <f>ALL!F185</f>
        <v>5.85</v>
      </c>
      <c r="G10" s="86" t="str">
        <f>ALL!G185</f>
        <v>N/A</v>
      </c>
      <c r="H10" s="34">
        <f>ALL!C185</f>
        <v>5.85</v>
      </c>
      <c r="I10" s="66" t="str">
        <f t="shared" si="0"/>
        <v>Long</v>
      </c>
      <c r="J10" s="103">
        <f>((B10-H10)/H10)*100</f>
        <v>3.5897435897435894</v>
      </c>
      <c r="K10" s="140">
        <v>5.99</v>
      </c>
      <c r="L10" s="25"/>
      <c r="M10" s="25"/>
      <c r="N10" s="25"/>
      <c r="O10" s="94" t="s">
        <v>65</v>
      </c>
      <c r="P10" s="35">
        <f t="shared" si="5"/>
        <v>618.36393989983299</v>
      </c>
      <c r="Q10" s="37">
        <f t="shared" si="2"/>
        <v>3703.9999999999995</v>
      </c>
      <c r="R10" s="100">
        <f t="shared" si="3"/>
        <v>1.1686143572620935</v>
      </c>
      <c r="S10" s="40">
        <f t="shared" si="4"/>
        <v>3747.2854757929877</v>
      </c>
      <c r="T10" s="25"/>
      <c r="U10" s="25"/>
    </row>
    <row r="11" spans="1:21" s="26" customFormat="1" ht="15" customHeight="1" x14ac:dyDescent="0.2">
      <c r="A11" s="93" t="s">
        <v>439</v>
      </c>
      <c r="B11" s="130">
        <f>ALL!B294</f>
        <v>0.64</v>
      </c>
      <c r="C11" s="97">
        <f t="shared" si="6"/>
        <v>14.695340501792106</v>
      </c>
      <c r="D11" s="33">
        <f>ALL!D294</f>
        <v>6</v>
      </c>
      <c r="E11" s="33">
        <f>ALL!E294</f>
        <v>13</v>
      </c>
      <c r="F11" s="85">
        <f>ALL!F294</f>
        <v>0.55800000000000005</v>
      </c>
      <c r="G11" s="85">
        <f>ALL!G294</f>
        <v>0.50800000000000001</v>
      </c>
      <c r="H11" s="34">
        <f>ALL!C294</f>
        <v>0.62</v>
      </c>
      <c r="I11" s="66" t="str">
        <f t="shared" si="0"/>
        <v>Long</v>
      </c>
      <c r="J11" s="102">
        <f t="shared" si="1"/>
        <v>3.2258064516129057</v>
      </c>
      <c r="K11" s="139">
        <v>0.55800000000000005</v>
      </c>
      <c r="L11" s="25"/>
      <c r="M11" s="25"/>
      <c r="N11" s="25"/>
      <c r="O11" s="93" t="s">
        <v>439</v>
      </c>
      <c r="P11" s="35">
        <f t="shared" si="5"/>
        <v>6637.992831541218</v>
      </c>
      <c r="Q11" s="33">
        <f t="shared" si="2"/>
        <v>3704</v>
      </c>
      <c r="R11" s="99">
        <f t="shared" si="3"/>
        <v>14.695340501792106</v>
      </c>
      <c r="S11" s="36">
        <f t="shared" si="4"/>
        <v>4248.3154121863799</v>
      </c>
      <c r="T11" s="25"/>
      <c r="U11" s="25"/>
    </row>
    <row r="12" spans="1:21" s="26" customFormat="1" ht="15" customHeight="1" x14ac:dyDescent="0.2">
      <c r="A12" s="94" t="s">
        <v>129</v>
      </c>
      <c r="B12" s="131">
        <f>ALL!B157</f>
        <v>4.74</v>
      </c>
      <c r="C12" s="112">
        <f>((B12-K12)/K12)*100</f>
        <v>-2.7692307692307647</v>
      </c>
      <c r="D12" s="37">
        <f>ALL!D157</f>
        <v>8</v>
      </c>
      <c r="E12" s="37">
        <f>ALL!E157</f>
        <v>33</v>
      </c>
      <c r="F12" s="86">
        <f>ALL!F157</f>
        <v>4.9000000000000004</v>
      </c>
      <c r="G12" s="86">
        <f>ALL!G157</f>
        <v>4.7</v>
      </c>
      <c r="H12" s="34">
        <f>ALL!C157</f>
        <v>4.7</v>
      </c>
      <c r="I12" s="66" t="str">
        <f t="shared" si="0"/>
        <v>Long</v>
      </c>
      <c r="J12" s="103">
        <f t="shared" si="1"/>
        <v>0.85106382978723472</v>
      </c>
      <c r="K12" s="140">
        <v>4.875</v>
      </c>
      <c r="L12" s="25"/>
      <c r="M12" s="25"/>
      <c r="N12" s="25"/>
      <c r="O12" s="94" t="s">
        <v>129</v>
      </c>
      <c r="P12" s="35">
        <f t="shared" si="5"/>
        <v>759.79487179487182</v>
      </c>
      <c r="Q12" s="109">
        <f t="shared" si="2"/>
        <v>3704</v>
      </c>
      <c r="R12" s="100">
        <f t="shared" si="3"/>
        <v>-2.7692307692307647</v>
      </c>
      <c r="S12" s="40">
        <f t="shared" si="4"/>
        <v>3601.4276923076927</v>
      </c>
      <c r="T12" s="25"/>
      <c r="U12" s="25"/>
    </row>
    <row r="13" spans="1:21" s="26" customFormat="1" ht="15" customHeight="1" x14ac:dyDescent="0.2">
      <c r="A13" s="93" t="s">
        <v>8</v>
      </c>
      <c r="B13" s="130">
        <f>ALL!B64</f>
        <v>12.51</v>
      </c>
      <c r="C13" s="97">
        <f t="shared" si="6"/>
        <v>1.3776337115072927</v>
      </c>
      <c r="D13" s="33">
        <f>ALL!D64</f>
        <v>18</v>
      </c>
      <c r="E13" s="33">
        <f>ALL!E64</f>
        <v>33</v>
      </c>
      <c r="F13" s="85">
        <f>ALL!F64</f>
        <v>12.08</v>
      </c>
      <c r="G13" s="85">
        <f>ALL!G64</f>
        <v>11.47</v>
      </c>
      <c r="H13" s="34">
        <f>ALL!C64</f>
        <v>11.54</v>
      </c>
      <c r="I13" s="66" t="str">
        <f t="shared" si="0"/>
        <v>Long</v>
      </c>
      <c r="J13" s="102">
        <f t="shared" si="1"/>
        <v>8.4055459272097117</v>
      </c>
      <c r="K13" s="139">
        <v>12.34</v>
      </c>
      <c r="L13" s="25"/>
      <c r="M13" s="25"/>
      <c r="N13" s="25"/>
      <c r="O13" s="93" t="s">
        <v>8</v>
      </c>
      <c r="P13" s="35">
        <f t="shared" si="5"/>
        <v>300.16207455429497</v>
      </c>
      <c r="Q13" s="110">
        <f t="shared" si="2"/>
        <v>3704</v>
      </c>
      <c r="R13" s="99">
        <f t="shared" si="3"/>
        <v>1.3776337115072927</v>
      </c>
      <c r="S13" s="36">
        <f t="shared" si="4"/>
        <v>3755.0275526742303</v>
      </c>
      <c r="T13" s="25"/>
      <c r="U13" s="25"/>
    </row>
    <row r="14" spans="1:21" s="26" customFormat="1" ht="15" customHeight="1" x14ac:dyDescent="0.2">
      <c r="A14" s="94" t="s">
        <v>558</v>
      </c>
      <c r="B14" s="131">
        <f>ALL!B154</f>
        <v>1.87</v>
      </c>
      <c r="C14" s="112">
        <f t="shared" si="6"/>
        <v>40.253506337658457</v>
      </c>
      <c r="D14" s="37">
        <f>ALL!D154</f>
        <v>29</v>
      </c>
      <c r="E14" s="37">
        <f>ALL!E154</f>
        <v>1</v>
      </c>
      <c r="F14" s="86">
        <f>ALL!F154</f>
        <v>1.86</v>
      </c>
      <c r="G14" s="86">
        <f>ALL!G154</f>
        <v>1.9</v>
      </c>
      <c r="H14" s="34">
        <f>ALL!C154</f>
        <v>2.64</v>
      </c>
      <c r="I14" s="66" t="str">
        <f t="shared" si="0"/>
        <v>Short</v>
      </c>
      <c r="J14" s="103">
        <f t="shared" si="1"/>
        <v>-29.166666666666668</v>
      </c>
      <c r="K14" s="140">
        <v>1.3332999999999999</v>
      </c>
      <c r="L14" s="25"/>
      <c r="M14" s="25"/>
      <c r="N14" s="25"/>
      <c r="O14" s="94" t="s">
        <v>558</v>
      </c>
      <c r="P14" s="35">
        <f t="shared" si="5"/>
        <v>2778.0694517362936</v>
      </c>
      <c r="Q14" s="110">
        <f t="shared" si="2"/>
        <v>3704</v>
      </c>
      <c r="R14" s="99">
        <f t="shared" si="3"/>
        <v>40.253506337658457</v>
      </c>
      <c r="S14" s="36">
        <f t="shared" si="4"/>
        <v>5194.9898747468696</v>
      </c>
      <c r="T14" s="25"/>
      <c r="U14" s="25"/>
    </row>
    <row r="15" spans="1:21" s="26" customFormat="1" ht="15" customHeight="1" x14ac:dyDescent="0.2">
      <c r="A15" s="93" t="s">
        <v>436</v>
      </c>
      <c r="B15" s="130">
        <f>ALL!B159</f>
        <v>6.12</v>
      </c>
      <c r="C15" s="97">
        <f t="shared" si="6"/>
        <v>3.0303030303030254</v>
      </c>
      <c r="D15" s="33">
        <f>ALL!D5159</f>
        <v>0</v>
      </c>
      <c r="E15" s="33" t="str">
        <f>ALL!E159</f>
        <v>N/A</v>
      </c>
      <c r="F15" s="85">
        <f>ALL!F159</f>
        <v>5.94</v>
      </c>
      <c r="G15" s="85" t="str">
        <f>ALL!G159</f>
        <v>N/A</v>
      </c>
      <c r="H15" s="34">
        <f>ALL!C159</f>
        <v>5.75</v>
      </c>
      <c r="I15" s="66" t="str">
        <f t="shared" si="0"/>
        <v>Long</v>
      </c>
      <c r="J15" s="102">
        <f t="shared" si="1"/>
        <v>6.4347826086956532</v>
      </c>
      <c r="K15" s="139">
        <v>5.94</v>
      </c>
      <c r="L15" s="25"/>
      <c r="M15" s="25" t="s">
        <v>54</v>
      </c>
      <c r="N15" s="25"/>
      <c r="O15" s="93" t="s">
        <v>436</v>
      </c>
      <c r="P15" s="35">
        <f t="shared" si="5"/>
        <v>623.56902356902356</v>
      </c>
      <c r="Q15" s="110">
        <f t="shared" si="2"/>
        <v>3704</v>
      </c>
      <c r="R15" s="99">
        <f t="shared" si="3"/>
        <v>3.0303030303030254</v>
      </c>
      <c r="S15" s="36">
        <f t="shared" si="4"/>
        <v>3816.242424242424</v>
      </c>
      <c r="T15" s="25"/>
      <c r="U15" s="25"/>
    </row>
    <row r="16" spans="1:21" s="26" customFormat="1" ht="15" customHeight="1" x14ac:dyDescent="0.2">
      <c r="A16" s="94" t="s">
        <v>385</v>
      </c>
      <c r="B16" s="131">
        <f>ALL!B330</f>
        <v>2.15</v>
      </c>
      <c r="C16" s="112">
        <f t="shared" si="6"/>
        <v>11.979166666666666</v>
      </c>
      <c r="D16" s="37">
        <f>ALL!D330</f>
        <v>31</v>
      </c>
      <c r="E16" s="37" t="str">
        <f>ALL!E330</f>
        <v>N/A</v>
      </c>
      <c r="F16" s="86">
        <f>ALL!F330</f>
        <v>1.8</v>
      </c>
      <c r="G16" s="86" t="str">
        <f>ALL!G330</f>
        <v>N/A</v>
      </c>
      <c r="H16" s="34">
        <f>ALL!C330</f>
        <v>1.8520000000000001</v>
      </c>
      <c r="I16" s="66" t="str">
        <f t="shared" si="0"/>
        <v>Long</v>
      </c>
      <c r="J16" s="103">
        <f t="shared" si="1"/>
        <v>16.09071274298055</v>
      </c>
      <c r="K16" s="140">
        <v>1.92</v>
      </c>
      <c r="L16" s="25"/>
      <c r="M16" s="41"/>
      <c r="N16" s="25"/>
      <c r="O16" s="94" t="s">
        <v>385</v>
      </c>
      <c r="P16" s="35">
        <f t="shared" si="5"/>
        <v>1929.1666666666667</v>
      </c>
      <c r="Q16" s="109">
        <f t="shared" si="2"/>
        <v>3704</v>
      </c>
      <c r="R16" s="100">
        <f t="shared" si="3"/>
        <v>11.979166666666666</v>
      </c>
      <c r="S16" s="40">
        <f t="shared" si="4"/>
        <v>4147.708333333333</v>
      </c>
      <c r="T16" s="25"/>
      <c r="U16" s="25"/>
    </row>
    <row r="17" spans="1:21" s="26" customFormat="1" ht="15" customHeight="1" x14ac:dyDescent="0.2">
      <c r="A17" s="93" t="s">
        <v>652</v>
      </c>
      <c r="B17" s="130">
        <f>ALL!B258</f>
        <v>4.1900000000000004</v>
      </c>
      <c r="C17" s="97">
        <f t="shared" si="6"/>
        <v>8.8311688311688386</v>
      </c>
      <c r="D17" s="33">
        <f>ALL!D258</f>
        <v>22</v>
      </c>
      <c r="E17" s="33">
        <f>ALL!E258</f>
        <v>27</v>
      </c>
      <c r="F17" s="85">
        <f>ALL!F258</f>
        <v>3.78</v>
      </c>
      <c r="G17" s="85">
        <f>ALL!G258</f>
        <v>3.5</v>
      </c>
      <c r="H17" s="34">
        <f>ALL!C258</f>
        <v>3.8119999999999998</v>
      </c>
      <c r="I17" s="66" t="str">
        <f t="shared" si="0"/>
        <v>Long</v>
      </c>
      <c r="J17" s="102">
        <f t="shared" si="1"/>
        <v>9.9160545645330682</v>
      </c>
      <c r="K17" s="139">
        <v>3.85</v>
      </c>
      <c r="L17" s="25"/>
      <c r="M17" s="25"/>
      <c r="N17" s="25"/>
      <c r="O17" s="93" t="s">
        <v>652</v>
      </c>
      <c r="P17" s="35">
        <f t="shared" si="5"/>
        <v>962.07792207792204</v>
      </c>
      <c r="Q17" s="110">
        <f t="shared" si="2"/>
        <v>3704</v>
      </c>
      <c r="R17" s="99">
        <f t="shared" si="3"/>
        <v>8.8311688311688386</v>
      </c>
      <c r="S17" s="36">
        <f t="shared" si="4"/>
        <v>4031.1064935064937</v>
      </c>
      <c r="T17" s="25"/>
      <c r="U17" s="25"/>
    </row>
    <row r="18" spans="1:21" s="26" customFormat="1" ht="15" customHeight="1" x14ac:dyDescent="0.2">
      <c r="A18" s="94" t="s">
        <v>50</v>
      </c>
      <c r="B18" s="131">
        <f>ALL!B114</f>
        <v>4.75</v>
      </c>
      <c r="C18" s="112">
        <f>((B18-K18)/K18)*100</f>
        <v>5.3215077605321559</v>
      </c>
      <c r="D18" s="37">
        <f>ALL!D114</f>
        <v>22</v>
      </c>
      <c r="E18" s="37" t="str">
        <f>ALL!E114</f>
        <v>N/A</v>
      </c>
      <c r="F18" s="86">
        <f>ALL!F114</f>
        <v>4.54</v>
      </c>
      <c r="G18" s="86" t="str">
        <f>ALL!G114</f>
        <v>N/A</v>
      </c>
      <c r="H18" s="34">
        <f>ALL!C114</f>
        <v>4.46</v>
      </c>
      <c r="I18" s="66" t="str">
        <f>IF(B18&gt;H18,"Long","Short")</f>
        <v>Long</v>
      </c>
      <c r="J18" s="103">
        <v>5</v>
      </c>
      <c r="K18" s="140">
        <v>4.51</v>
      </c>
      <c r="L18" s="25"/>
      <c r="M18" s="25"/>
      <c r="N18" s="25"/>
      <c r="O18" s="94" t="s">
        <v>50</v>
      </c>
      <c r="P18" s="35">
        <f t="shared" si="5"/>
        <v>821.28603104212868</v>
      </c>
      <c r="Q18" s="109">
        <f t="shared" si="2"/>
        <v>3704</v>
      </c>
      <c r="R18" s="100">
        <f t="shared" si="3"/>
        <v>5.3215077605321559</v>
      </c>
      <c r="S18" s="40">
        <f t="shared" si="4"/>
        <v>3901.1086474501112</v>
      </c>
      <c r="T18" s="25"/>
      <c r="U18" s="25"/>
    </row>
    <row r="19" spans="1:21" s="26" customFormat="1" ht="15" customHeight="1" x14ac:dyDescent="0.2">
      <c r="A19" s="93" t="s">
        <v>53</v>
      </c>
      <c r="B19" s="130">
        <f>ALL!B190</f>
        <v>15.8</v>
      </c>
      <c r="C19" s="97">
        <f t="shared" si="6"/>
        <v>5.3333333333333375</v>
      </c>
      <c r="D19" s="33">
        <f>ALL!D190</f>
        <v>22</v>
      </c>
      <c r="E19" s="33">
        <f>ALL!E190</f>
        <v>33</v>
      </c>
      <c r="F19" s="85">
        <f>ALL!F190</f>
        <v>15.05</v>
      </c>
      <c r="G19" s="85">
        <f>ALL!G190</f>
        <v>13.35</v>
      </c>
      <c r="H19" s="34">
        <f>ALL!C190</f>
        <v>14.75</v>
      </c>
      <c r="I19" s="66" t="str">
        <f t="shared" si="0"/>
        <v>Long</v>
      </c>
      <c r="J19" s="102">
        <v>8.5</v>
      </c>
      <c r="K19" s="139">
        <v>15</v>
      </c>
      <c r="L19" s="25"/>
      <c r="M19" s="25"/>
      <c r="N19" s="25"/>
      <c r="O19" s="93" t="s">
        <v>53</v>
      </c>
      <c r="P19" s="35">
        <f t="shared" si="5"/>
        <v>246.93333333333334</v>
      </c>
      <c r="Q19" s="110">
        <f t="shared" si="2"/>
        <v>3704</v>
      </c>
      <c r="R19" s="99">
        <f t="shared" si="3"/>
        <v>5.3333333333333375</v>
      </c>
      <c r="S19" s="36">
        <f t="shared" si="4"/>
        <v>3901.5466666666671</v>
      </c>
      <c r="T19" s="25"/>
      <c r="U19" s="25"/>
    </row>
    <row r="20" spans="1:21" s="26" customFormat="1" ht="15" customHeight="1" x14ac:dyDescent="0.2">
      <c r="A20" s="94" t="s">
        <v>384</v>
      </c>
      <c r="B20" s="131">
        <f>ALL!B112</f>
        <v>2.343</v>
      </c>
      <c r="C20" s="112">
        <f>((B20-K20)/K20)*100</f>
        <v>5.0672645739910305</v>
      </c>
      <c r="D20" s="37" t="str">
        <f>ALL!D112</f>
        <v>N/A</v>
      </c>
      <c r="E20" s="37">
        <v>2</v>
      </c>
      <c r="F20" s="86" t="str">
        <f>ALL!F112</f>
        <v>N/A</v>
      </c>
      <c r="G20" s="86" t="str">
        <f>ALL!G112</f>
        <v>N/A</v>
      </c>
      <c r="H20" s="34">
        <f>ALL!C112</f>
        <v>2.2040000000000002</v>
      </c>
      <c r="I20" s="66" t="str">
        <f>IF(B20&gt;H20,"Long","Short")</f>
        <v>Long</v>
      </c>
      <c r="J20" s="103">
        <f>((B20-H20)/H20)*100</f>
        <v>6.3067150635208611</v>
      </c>
      <c r="K20" s="140">
        <v>2.23</v>
      </c>
      <c r="L20" s="25"/>
      <c r="M20" s="25"/>
      <c r="N20" s="25"/>
      <c r="O20" s="94" t="s">
        <v>384</v>
      </c>
      <c r="P20" s="35">
        <f t="shared" si="5"/>
        <v>1660.9865470852019</v>
      </c>
      <c r="Q20" s="109">
        <f t="shared" si="2"/>
        <v>3704</v>
      </c>
      <c r="R20" s="100">
        <f t="shared" si="3"/>
        <v>5.0672645739910305</v>
      </c>
      <c r="S20" s="40">
        <f t="shared" si="4"/>
        <v>3891.691479820628</v>
      </c>
      <c r="T20" s="25"/>
      <c r="U20" s="25"/>
    </row>
    <row r="21" spans="1:21" s="26" customFormat="1" ht="15" customHeight="1" x14ac:dyDescent="0.2">
      <c r="A21" s="93" t="s">
        <v>800</v>
      </c>
      <c r="B21" s="130">
        <f>ALL!B177</f>
        <v>1.4650000000000001</v>
      </c>
      <c r="C21" s="97">
        <f>((B21-K21)/K21)*100</f>
        <v>-2.9801324503311211</v>
      </c>
      <c r="D21" s="33" t="str">
        <f>ALL!D177</f>
        <v>N/A</v>
      </c>
      <c r="E21" s="33" t="str">
        <f>ALL!E177</f>
        <v>N/A</v>
      </c>
      <c r="F21" s="85" t="str">
        <f>ALL!F177</f>
        <v>N/A</v>
      </c>
      <c r="G21" s="85" t="str">
        <f>ALL!G177</f>
        <v>N/A</v>
      </c>
      <c r="H21" s="34">
        <f>ALL!C177</f>
        <v>1.5249999999999999</v>
      </c>
      <c r="I21" s="66" t="str">
        <f>IF(B21&gt;H21,"Long","Short")</f>
        <v>Short</v>
      </c>
      <c r="J21" s="102">
        <f>((B21-H21)/H21)*100</f>
        <v>-3.934426229508186</v>
      </c>
      <c r="K21" s="139">
        <v>1.51</v>
      </c>
      <c r="L21" s="25"/>
      <c r="M21" s="25"/>
      <c r="N21" s="25"/>
      <c r="O21" s="93" t="s">
        <v>800</v>
      </c>
      <c r="P21" s="35">
        <f t="shared" si="5"/>
        <v>2452.980132450331</v>
      </c>
      <c r="Q21" s="110">
        <v>4762</v>
      </c>
      <c r="R21" s="100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4" t="s">
        <v>72</v>
      </c>
      <c r="B22" s="131">
        <f>ALL!B49</f>
        <v>5.8</v>
      </c>
      <c r="C22" s="112">
        <f>((B22-K22)/K22)*100</f>
        <v>6.6176470588235183</v>
      </c>
      <c r="D22" s="37">
        <f>ALL!D49</f>
        <v>24</v>
      </c>
      <c r="E22" s="37">
        <f>ALL!E49</f>
        <v>34</v>
      </c>
      <c r="F22" s="86">
        <f>ALL!F49</f>
        <v>5.33</v>
      </c>
      <c r="G22" s="86">
        <f>ALL!G49</f>
        <v>5.0999999999999996</v>
      </c>
      <c r="H22" s="34">
        <f>ALL!C49</f>
        <v>5.27</v>
      </c>
      <c r="I22" s="66" t="str">
        <f>IF(B22&gt;H22,"Long","Short")</f>
        <v>Long</v>
      </c>
      <c r="J22" s="103">
        <f>((B22-H22)/H22)*100</f>
        <v>10.056925996204939</v>
      </c>
      <c r="K22" s="140">
        <v>5.44</v>
      </c>
      <c r="L22" s="25"/>
      <c r="M22" s="25"/>
      <c r="N22" s="25"/>
      <c r="O22" s="94" t="s">
        <v>72</v>
      </c>
      <c r="P22" s="35">
        <f t="shared" si="5"/>
        <v>680.88235294117646</v>
      </c>
      <c r="Q22" s="109">
        <f t="shared" si="2"/>
        <v>3704.0000000000005</v>
      </c>
      <c r="R22" s="100">
        <f t="shared" si="3"/>
        <v>6.6176470588235183</v>
      </c>
      <c r="S22" s="40">
        <f t="shared" si="4"/>
        <v>3949.1176470588234</v>
      </c>
      <c r="T22" s="25"/>
      <c r="U22" s="25"/>
    </row>
    <row r="23" spans="1:21" s="26" customFormat="1" ht="15" customHeight="1" x14ac:dyDescent="0.2">
      <c r="A23" s="93" t="s">
        <v>437</v>
      </c>
      <c r="B23" s="130">
        <f>ALL!B58</f>
        <v>10.039999999999999</v>
      </c>
      <c r="C23" s="97">
        <f t="shared" si="6"/>
        <v>6.3559322033898278</v>
      </c>
      <c r="D23" s="33">
        <f>ALL!D58</f>
        <v>29</v>
      </c>
      <c r="E23" s="33">
        <f>ALL!E58</f>
        <v>34</v>
      </c>
      <c r="F23" s="85">
        <f>ALL!F58</f>
        <v>8.6</v>
      </c>
      <c r="G23" s="85">
        <f>ALL!G58</f>
        <v>8.34</v>
      </c>
      <c r="H23" s="34">
        <v>6.42</v>
      </c>
      <c r="I23" s="66" t="str">
        <f t="shared" si="0"/>
        <v>Long</v>
      </c>
      <c r="J23" s="102">
        <f t="shared" si="1"/>
        <v>56.386292834890952</v>
      </c>
      <c r="K23" s="139">
        <v>9.44</v>
      </c>
      <c r="L23" s="25"/>
      <c r="M23" s="25"/>
      <c r="N23" s="25"/>
      <c r="O23" s="93" t="s">
        <v>437</v>
      </c>
      <c r="P23" s="35">
        <f t="shared" si="5"/>
        <v>392.37288135593224</v>
      </c>
      <c r="Q23" s="110">
        <f>P23*K23</f>
        <v>3704</v>
      </c>
      <c r="R23" s="99">
        <f>((B23-K23)/K23)*100</f>
        <v>6.3559322033898278</v>
      </c>
      <c r="S23" s="36">
        <f>B23*P23</f>
        <v>3939.4237288135591</v>
      </c>
      <c r="T23" s="25"/>
      <c r="U23" s="25"/>
    </row>
    <row r="24" spans="1:21" s="26" customFormat="1" ht="15" customHeight="1" x14ac:dyDescent="0.2">
      <c r="A24" s="94" t="s">
        <v>73</v>
      </c>
      <c r="B24" s="131">
        <f>ALL!B143</f>
        <v>18.48</v>
      </c>
      <c r="C24" s="112">
        <f t="shared" si="6"/>
        <v>0</v>
      </c>
      <c r="D24" s="37">
        <f>ALL!D143</f>
        <v>31</v>
      </c>
      <c r="E24" s="37" t="str">
        <f>ALL!E143</f>
        <v>N/A</v>
      </c>
      <c r="F24" s="86">
        <f>ALL!F143</f>
        <v>17.579999999999998</v>
      </c>
      <c r="G24" s="86" t="str">
        <f>ALL!G143</f>
        <v>N/A</v>
      </c>
      <c r="H24" s="34">
        <f>ALL!C143</f>
        <v>18.2</v>
      </c>
      <c r="I24" s="66" t="str">
        <f t="shared" si="0"/>
        <v>Long</v>
      </c>
      <c r="J24" s="103">
        <f t="shared" si="1"/>
        <v>1.5384615384615448</v>
      </c>
      <c r="K24" s="140">
        <v>18.48</v>
      </c>
      <c r="L24" s="25"/>
      <c r="M24" s="25"/>
      <c r="N24" s="25"/>
      <c r="O24" s="94" t="s">
        <v>73</v>
      </c>
      <c r="P24" s="35">
        <f t="shared" si="5"/>
        <v>200.43290043290042</v>
      </c>
      <c r="Q24" s="109">
        <f t="shared" si="2"/>
        <v>3704</v>
      </c>
      <c r="R24" s="100">
        <f t="shared" si="3"/>
        <v>0</v>
      </c>
      <c r="S24" s="40">
        <f t="shared" si="4"/>
        <v>3704</v>
      </c>
      <c r="T24" s="25"/>
      <c r="U24" s="25"/>
    </row>
    <row r="25" spans="1:21" s="26" customFormat="1" ht="15" customHeight="1" x14ac:dyDescent="0.2">
      <c r="A25" s="93" t="s">
        <v>389</v>
      </c>
      <c r="B25" s="130">
        <f>ALL!B109</f>
        <v>8.0500000000000007</v>
      </c>
      <c r="C25" s="97">
        <f t="shared" si="6"/>
        <v>5.0913838120104513</v>
      </c>
      <c r="D25" s="33">
        <f>ALL!D109</f>
        <v>19</v>
      </c>
      <c r="E25" s="33" t="str">
        <f>ALL!E109</f>
        <v>N/A</v>
      </c>
      <c r="F25" s="85">
        <f>ALL!F109</f>
        <v>7.7460000000000004</v>
      </c>
      <c r="G25" s="85" t="str">
        <f>ALL!G109</f>
        <v>N/A</v>
      </c>
      <c r="H25" s="34">
        <f>ALL!C109</f>
        <v>7.524</v>
      </c>
      <c r="I25" s="66" t="str">
        <f t="shared" ref="I25:I30" si="7">IF(B25&gt;H25,"Long","Short")</f>
        <v>Long</v>
      </c>
      <c r="J25" s="102">
        <f t="shared" ref="J25:J30" si="8">((B25-H25)/H25)*100</f>
        <v>6.9909622541201575</v>
      </c>
      <c r="K25" s="139">
        <v>7.66</v>
      </c>
      <c r="L25" s="25"/>
      <c r="M25" s="25"/>
      <c r="N25" s="25"/>
      <c r="O25" s="93" t="s">
        <v>389</v>
      </c>
      <c r="P25" s="35">
        <f t="shared" si="5"/>
        <v>483.5509138381201</v>
      </c>
      <c r="Q25" s="110">
        <f t="shared" ref="Q25:Q30" si="9">P25*K25</f>
        <v>3704</v>
      </c>
      <c r="R25" s="99">
        <f t="shared" ref="R25:R30" si="10">((B25-K25)/K25)*100</f>
        <v>5.0913838120104513</v>
      </c>
      <c r="S25" s="36">
        <f t="shared" ref="S25:S30" si="11">B25*P25</f>
        <v>3892.5848563968671</v>
      </c>
      <c r="T25" s="25"/>
      <c r="U25" s="25"/>
    </row>
    <row r="26" spans="1:21" s="26" customFormat="1" ht="15" customHeight="1" x14ac:dyDescent="0.2">
      <c r="A26" s="94" t="s">
        <v>595</v>
      </c>
      <c r="B26" s="131">
        <f>ALL!B195</f>
        <v>0.80200000000000005</v>
      </c>
      <c r="C26" s="112">
        <f>((B26-K26)/K26)*100</f>
        <v>0.88050314465408874</v>
      </c>
      <c r="D26" s="37">
        <f>ALL!D195</f>
        <v>8</v>
      </c>
      <c r="E26" s="37">
        <f>ALL!E195</f>
        <v>10</v>
      </c>
      <c r="F26" s="86">
        <f>ALL!F195</f>
        <v>0.77100000000000002</v>
      </c>
      <c r="G26" s="86">
        <f>ALL!G195</f>
        <v>0.73699999999999999</v>
      </c>
      <c r="H26" s="34">
        <f>ALL!C195</f>
        <v>0.78800000000000003</v>
      </c>
      <c r="I26" s="66" t="str">
        <f t="shared" si="7"/>
        <v>Long</v>
      </c>
      <c r="J26" s="103">
        <f t="shared" si="8"/>
        <v>1.776649746192895</v>
      </c>
      <c r="K26" s="140">
        <v>0.79500000000000004</v>
      </c>
      <c r="L26" s="25"/>
      <c r="M26" s="25"/>
      <c r="N26" s="25"/>
      <c r="O26" s="94" t="s">
        <v>595</v>
      </c>
      <c r="P26" s="35">
        <f t="shared" si="5"/>
        <v>4659.1194968553455</v>
      </c>
      <c r="Q26" s="109">
        <f t="shared" si="9"/>
        <v>3704</v>
      </c>
      <c r="R26" s="100">
        <f t="shared" si="10"/>
        <v>0.88050314465408874</v>
      </c>
      <c r="S26" s="40">
        <f t="shared" si="11"/>
        <v>3736.6138364779872</v>
      </c>
      <c r="T26" s="25"/>
      <c r="U26" s="25"/>
    </row>
    <row r="27" spans="1:21" s="26" customFormat="1" ht="15" customHeight="1" thickBot="1" x14ac:dyDescent="0.25">
      <c r="A27" s="144" t="s">
        <v>561</v>
      </c>
      <c r="B27" s="145">
        <f>ALL!B158</f>
        <v>1.052</v>
      </c>
      <c r="C27" s="146">
        <f>((B27-K27)/K27)*100</f>
        <v>0.38167938931297746</v>
      </c>
      <c r="D27" s="147">
        <f>ALL!D158</f>
        <v>20</v>
      </c>
      <c r="E27" s="147" t="str">
        <f>ALL!E158</f>
        <v>N/A</v>
      </c>
      <c r="F27" s="148">
        <f>ALL!F158</f>
        <v>0.96799999999999997</v>
      </c>
      <c r="G27" s="148" t="str">
        <f>ALL!G158</f>
        <v>N/A</v>
      </c>
      <c r="H27" s="42">
        <f>ALL!C158</f>
        <v>0.95499999999999996</v>
      </c>
      <c r="I27" s="67" t="str">
        <f t="shared" si="7"/>
        <v>Long</v>
      </c>
      <c r="J27" s="149">
        <f t="shared" si="8"/>
        <v>10.157068062827236</v>
      </c>
      <c r="K27" s="150">
        <v>1.048</v>
      </c>
      <c r="L27" s="25"/>
      <c r="M27" s="25"/>
      <c r="N27" s="25"/>
      <c r="O27" s="93" t="s">
        <v>561</v>
      </c>
      <c r="P27" s="35">
        <f t="shared" si="5"/>
        <v>3534.3511450381679</v>
      </c>
      <c r="Q27" s="110">
        <f t="shared" si="9"/>
        <v>3704</v>
      </c>
      <c r="R27" s="99">
        <f t="shared" si="10"/>
        <v>0.38167938931297746</v>
      </c>
      <c r="S27" s="36">
        <f t="shared" si="11"/>
        <v>3718.1374045801526</v>
      </c>
      <c r="T27" s="25"/>
      <c r="U27" s="25"/>
    </row>
    <row r="28" spans="1:21" s="26" customFormat="1" ht="15" customHeight="1" thickBot="1" x14ac:dyDescent="0.25">
      <c r="A28" s="152" t="s">
        <v>621</v>
      </c>
      <c r="B28" s="145">
        <f>ALL!B222</f>
        <v>21.3</v>
      </c>
      <c r="C28" s="146">
        <f>((B28-K28)/K28)*100</f>
        <v>3.197674418604652</v>
      </c>
      <c r="D28" s="147">
        <f>ALL!D222</f>
        <v>22</v>
      </c>
      <c r="E28" s="147">
        <f>ALL!E222</f>
        <v>33</v>
      </c>
      <c r="F28" s="148">
        <f>ALL!F222</f>
        <v>20.46</v>
      </c>
      <c r="G28" s="148">
        <f>ALL!G222</f>
        <v>19.2</v>
      </c>
      <c r="H28" s="42">
        <f>ALL!C222</f>
        <v>20.14</v>
      </c>
      <c r="I28" s="67" t="str">
        <f t="shared" si="7"/>
        <v>Long</v>
      </c>
      <c r="J28" s="149">
        <f t="shared" si="8"/>
        <v>5.7596822244289978</v>
      </c>
      <c r="K28" s="150">
        <v>20.64</v>
      </c>
      <c r="L28" s="25"/>
      <c r="M28" s="25"/>
      <c r="N28" s="25"/>
      <c r="O28" s="93" t="s">
        <v>621</v>
      </c>
      <c r="P28" s="35">
        <f t="shared" si="5"/>
        <v>179.45736434108525</v>
      </c>
      <c r="Q28" s="110">
        <f t="shared" si="9"/>
        <v>3703.9999999999995</v>
      </c>
      <c r="R28" s="99">
        <f t="shared" si="10"/>
        <v>3.197674418604652</v>
      </c>
      <c r="S28" s="36">
        <f t="shared" si="11"/>
        <v>3822.441860465116</v>
      </c>
      <c r="T28" s="25"/>
      <c r="U28" s="25"/>
    </row>
    <row r="29" spans="1:21" s="26" customFormat="1" ht="15" customHeight="1" thickBot="1" x14ac:dyDescent="0.25">
      <c r="A29" s="152" t="s">
        <v>473</v>
      </c>
      <c r="B29" s="145">
        <f>ALL!B40</f>
        <v>0.77400000000000002</v>
      </c>
      <c r="C29" s="146">
        <f>((B29-K29)/K29)*100</f>
        <v>12.173913043478272</v>
      </c>
      <c r="D29" s="147">
        <f>ALL!D40</f>
        <v>21</v>
      </c>
      <c r="E29" s="147">
        <f>ALL!E40</f>
        <v>37</v>
      </c>
      <c r="F29" s="148">
        <f>ALL!F40</f>
        <v>0.65</v>
      </c>
      <c r="G29" s="148">
        <f>ALL!G40</f>
        <v>4.4000000000000004</v>
      </c>
      <c r="H29" s="42">
        <f>ALL!C40</f>
        <v>0.754</v>
      </c>
      <c r="I29" s="67" t="str">
        <f t="shared" si="7"/>
        <v>Long</v>
      </c>
      <c r="J29" s="149">
        <f t="shared" si="8"/>
        <v>2.6525198938992065</v>
      </c>
      <c r="K29" s="150">
        <v>0.69</v>
      </c>
      <c r="L29" s="25"/>
      <c r="M29" s="25"/>
      <c r="N29" s="25"/>
      <c r="O29" s="93" t="s">
        <v>473</v>
      </c>
      <c r="P29" s="35">
        <f t="shared" si="5"/>
        <v>5368.115942028986</v>
      </c>
      <c r="Q29" s="110">
        <f t="shared" si="9"/>
        <v>3704</v>
      </c>
      <c r="R29" s="99">
        <f t="shared" si="10"/>
        <v>12.173913043478272</v>
      </c>
      <c r="S29" s="36">
        <f t="shared" si="11"/>
        <v>4154.9217391304355</v>
      </c>
      <c r="T29" s="25"/>
      <c r="U29" s="25"/>
    </row>
    <row r="30" spans="1:21" s="26" customFormat="1" ht="15" customHeight="1" thickBot="1" x14ac:dyDescent="0.25">
      <c r="A30" s="152" t="s">
        <v>781</v>
      </c>
      <c r="B30" s="145">
        <f>ALL!B319</f>
        <v>1.1399999999999999</v>
      </c>
      <c r="C30" s="146">
        <f>((B30-K30)/K30)*100</f>
        <v>-1.7241379310344844</v>
      </c>
      <c r="D30" s="147">
        <f>ALL!D319</f>
        <v>22</v>
      </c>
      <c r="E30" s="147">
        <f>ALL!E319</f>
        <v>4</v>
      </c>
      <c r="F30" s="148">
        <f>ALL!F319</f>
        <v>0.98</v>
      </c>
      <c r="G30" s="148">
        <f>ALL!G319</f>
        <v>1.1000000000000001</v>
      </c>
      <c r="H30" s="42">
        <f>ALL!C319</f>
        <v>1.19</v>
      </c>
      <c r="I30" s="67" t="str">
        <f t="shared" si="7"/>
        <v>Short</v>
      </c>
      <c r="J30" s="149">
        <f t="shared" si="8"/>
        <v>-4.2016806722689113</v>
      </c>
      <c r="K30" s="150">
        <v>1.1599999999999999</v>
      </c>
      <c r="L30" s="25"/>
      <c r="M30" s="25"/>
      <c r="N30" s="25"/>
      <c r="O30" s="93" t="s">
        <v>781</v>
      </c>
      <c r="P30" s="35">
        <f t="shared" si="5"/>
        <v>3193.1034482758623</v>
      </c>
      <c r="Q30" s="110">
        <f t="shared" si="9"/>
        <v>3704</v>
      </c>
      <c r="R30" s="99">
        <f t="shared" si="10"/>
        <v>-1.7241379310344844</v>
      </c>
      <c r="S30" s="36">
        <f t="shared" si="11"/>
        <v>3640.1379310344828</v>
      </c>
      <c r="T30" s="25"/>
      <c r="U30" s="25"/>
    </row>
    <row r="31" spans="1:21" ht="22.5" customHeight="1" thickBot="1" x14ac:dyDescent="0.3">
      <c r="A31" s="7"/>
      <c r="B31" s="128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6" t="s">
        <v>21</v>
      </c>
      <c r="L31" s="7"/>
      <c r="M31" s="7"/>
      <c r="N31" s="7"/>
      <c r="Q31" s="91">
        <f>SUM(Q4:Q30)</f>
        <v>101066</v>
      </c>
      <c r="R31" s="90">
        <f>C33/22</f>
        <v>6.1627640814978983</v>
      </c>
      <c r="S31" s="89">
        <f>SUM(S4:S30)</f>
        <v>105029.91319473101</v>
      </c>
      <c r="T31" s="7"/>
      <c r="U31" s="7"/>
    </row>
    <row r="32" spans="1:21" x14ac:dyDescent="0.2">
      <c r="A32" s="7"/>
      <c r="B32" s="128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6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7">
        <f>SUM(C4:C30)</f>
        <v>135.58080979295377</v>
      </c>
      <c r="D33" s="15"/>
      <c r="E33" s="16"/>
      <c r="F33" s="16"/>
      <c r="G33" s="16"/>
      <c r="H33" s="7"/>
      <c r="I33" s="10"/>
      <c r="J33" s="7"/>
      <c r="K33" s="141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6.1627640814978983</v>
      </c>
      <c r="D34" s="17" t="s">
        <v>805</v>
      </c>
      <c r="E34" s="13"/>
      <c r="F34" s="13"/>
      <c r="G34" s="13"/>
      <c r="H34" s="7"/>
      <c r="I34" s="10"/>
      <c r="J34" s="7"/>
      <c r="K34" s="136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6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3">
        <f>ALL!B140</f>
        <v>1503.73</v>
      </c>
      <c r="C36" s="5">
        <f>((B36-K36)/K36)*100</f>
        <v>2.3175270638986945</v>
      </c>
      <c r="D36" s="14"/>
      <c r="E36" s="13"/>
      <c r="F36" s="13"/>
      <c r="G36" s="13"/>
      <c r="H36" s="7"/>
      <c r="I36" s="10"/>
      <c r="J36" s="7"/>
      <c r="K36" s="136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3">
        <f>ALL!B129</f>
        <v>3662.6201000000001</v>
      </c>
      <c r="C37" s="5">
        <f>((B37-K37)/K37)*100</f>
        <v>2.5808955123555246</v>
      </c>
      <c r="D37" s="14"/>
      <c r="E37" s="13"/>
      <c r="F37" s="13"/>
      <c r="G37" s="13"/>
      <c r="H37" s="7"/>
      <c r="I37" s="10"/>
      <c r="J37" s="7"/>
      <c r="K37" s="136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3">
        <f>ALL!O366</f>
        <v>1360.29</v>
      </c>
      <c r="C38" s="5">
        <f>((B38-K38)/K38)*100</f>
        <v>5.7751823455311726</v>
      </c>
      <c r="D38" s="17"/>
      <c r="E38" s="18"/>
      <c r="F38" s="18"/>
      <c r="G38" s="18"/>
      <c r="H38" s="7"/>
      <c r="I38" s="10" t="s">
        <v>21</v>
      </c>
      <c r="J38" s="7"/>
      <c r="K38" s="136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3">
        <f>ALL!B135</f>
        <v>2421.0500000000002</v>
      </c>
      <c r="C39" s="5">
        <f>((B39-K39)/K39)*100</f>
        <v>3.7296486718080626</v>
      </c>
      <c r="D39" s="14"/>
      <c r="E39" s="13"/>
      <c r="F39" s="13"/>
      <c r="G39" s="13"/>
      <c r="H39" s="7"/>
      <c r="I39" s="10"/>
      <c r="J39" s="7"/>
      <c r="K39" s="136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6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4" t="s">
        <v>26</v>
      </c>
      <c r="C41" s="2"/>
      <c r="D41" s="10"/>
      <c r="E41" s="7"/>
      <c r="F41" s="7"/>
      <c r="G41" s="7"/>
      <c r="H41" s="7"/>
      <c r="I41" s="10"/>
      <c r="J41" s="7"/>
      <c r="K41" s="136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6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2" t="s">
        <v>27</v>
      </c>
      <c r="C43" s="1" t="s">
        <v>28</v>
      </c>
      <c r="G43" s="7"/>
      <c r="H43" s="7"/>
      <c r="I43" s="10"/>
      <c r="J43" s="7"/>
      <c r="K43" s="136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3">
        <v>2025</v>
      </c>
      <c r="C44" s="1" t="s">
        <v>801</v>
      </c>
      <c r="E44" s="4"/>
      <c r="G44" s="7"/>
      <c r="H44" s="7"/>
      <c r="I44" s="10"/>
      <c r="J44" s="7"/>
      <c r="K44" s="136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2" t="s">
        <v>31</v>
      </c>
      <c r="C45" s="1" t="s">
        <v>33</v>
      </c>
      <c r="G45" s="7"/>
      <c r="H45" s="7"/>
      <c r="I45" s="10"/>
      <c r="J45" s="7"/>
      <c r="K45" s="136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2" t="s">
        <v>32</v>
      </c>
      <c r="C46" s="1" t="s">
        <v>34</v>
      </c>
      <c r="G46" s="7"/>
      <c r="H46" s="7"/>
      <c r="I46" s="10"/>
      <c r="J46" s="7"/>
      <c r="K46" s="136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2" t="s">
        <v>24</v>
      </c>
      <c r="C47" s="1" t="s">
        <v>35</v>
      </c>
      <c r="G47" s="7"/>
      <c r="H47" s="7"/>
      <c r="I47" s="10"/>
      <c r="J47" s="7"/>
      <c r="K47" s="136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2" t="s">
        <v>25</v>
      </c>
      <c r="C48" s="1" t="s">
        <v>36</v>
      </c>
      <c r="G48" s="7"/>
      <c r="H48" s="7"/>
      <c r="I48" s="10"/>
      <c r="J48" s="7"/>
      <c r="K48" s="136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2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2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2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2" t="s">
        <v>40</v>
      </c>
      <c r="C51" s="1" t="s">
        <v>41</v>
      </c>
      <c r="E51" s="4"/>
      <c r="L51" s="7"/>
      <c r="M51" s="7"/>
    </row>
    <row r="52" spans="1:256" x14ac:dyDescent="0.2">
      <c r="B52" s="132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2"/>
      <c r="B1" s="49"/>
      <c r="C1" s="50" t="s">
        <v>396</v>
      </c>
      <c r="D1" s="5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3.5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3.5" thickBot="1" x14ac:dyDescent="0.25">
      <c r="A3" s="48" t="s">
        <v>68</v>
      </c>
      <c r="B3" s="48" t="s">
        <v>1</v>
      </c>
      <c r="C3" s="48">
        <v>2020</v>
      </c>
      <c r="D3" s="48" t="s">
        <v>22</v>
      </c>
      <c r="E3" s="48" t="s">
        <v>23</v>
      </c>
      <c r="F3" s="48" t="s">
        <v>57</v>
      </c>
      <c r="G3" s="48" t="s">
        <v>56</v>
      </c>
      <c r="H3" s="48" t="s">
        <v>38</v>
      </c>
      <c r="I3" s="48" t="s">
        <v>2</v>
      </c>
      <c r="J3" s="48" t="s">
        <v>37</v>
      </c>
      <c r="K3" s="48" t="s">
        <v>69</v>
      </c>
      <c r="L3" s="62"/>
      <c r="M3" s="60" t="str">
        <f>A27</f>
        <v>PERFORM</v>
      </c>
      <c r="N3" s="61" t="str">
        <f>A29</f>
        <v>ΓΔ</v>
      </c>
      <c r="O3" s="62"/>
      <c r="P3" s="62"/>
      <c r="Q3" s="62"/>
    </row>
    <row r="4" spans="1:17" ht="15" customHeight="1" thickBot="1" x14ac:dyDescent="0.25">
      <c r="A4" s="44" t="s">
        <v>401</v>
      </c>
      <c r="B4" s="68">
        <f>ALL!B5</f>
        <v>4.8</v>
      </c>
      <c r="C4" s="69">
        <f t="shared" ref="C4:C23" si="0">((B4-K4)/K4)*100</f>
        <v>766.42599277978331</v>
      </c>
      <c r="D4" s="68" t="str">
        <f>ALL!D5</f>
        <v>N/A</v>
      </c>
      <c r="E4" s="68" t="str">
        <f>ALL!E5</f>
        <v>N/A</v>
      </c>
      <c r="F4" s="68" t="str">
        <f>ALL!F5</f>
        <v>N/A</v>
      </c>
      <c r="G4" s="68" t="str">
        <f>ALL!G5</f>
        <v>N/A</v>
      </c>
      <c r="H4" s="68">
        <f>ALL!C5</f>
        <v>4.04</v>
      </c>
      <c r="I4" s="68" t="str">
        <f t="shared" ref="I4:I23" si="1">IF(B4&gt;H4,"Long","Short")</f>
        <v>Long</v>
      </c>
      <c r="J4" s="69">
        <f t="shared" ref="J4:J23" si="2">((B4-H4)/H4)*100</f>
        <v>18.811881188118807</v>
      </c>
      <c r="K4" s="70">
        <v>0.55400000000000005</v>
      </c>
      <c r="L4" s="62"/>
      <c r="M4" s="57">
        <f>C27/100</f>
        <v>1399.3239525919498</v>
      </c>
      <c r="N4" s="59">
        <f>C29/100</f>
        <v>-0.99963204144375306</v>
      </c>
      <c r="O4" s="62"/>
      <c r="P4" s="62"/>
      <c r="Q4" s="62"/>
    </row>
    <row r="5" spans="1:17" ht="15" customHeight="1" thickBot="1" x14ac:dyDescent="0.25">
      <c r="A5" s="45" t="s">
        <v>52</v>
      </c>
      <c r="B5" s="71">
        <f>ALL!B112</f>
        <v>2.343</v>
      </c>
      <c r="C5" s="72">
        <f t="shared" si="0"/>
        <v>191.41791044776119</v>
      </c>
      <c r="D5" s="71" t="str">
        <f>ALL!D112</f>
        <v>N/A</v>
      </c>
      <c r="E5" s="71" t="str">
        <f>ALL!E112</f>
        <v>N/A</v>
      </c>
      <c r="F5" s="71" t="str">
        <f>ALL!F112</f>
        <v>N/A</v>
      </c>
      <c r="G5" s="71" t="str">
        <f>ALL!G112</f>
        <v>N/A</v>
      </c>
      <c r="H5" s="71">
        <f>ALL!C112</f>
        <v>2.2040000000000002</v>
      </c>
      <c r="I5" s="73" t="str">
        <f t="shared" si="1"/>
        <v>Long</v>
      </c>
      <c r="J5" s="74">
        <f t="shared" si="2"/>
        <v>6.3067150635208611</v>
      </c>
      <c r="K5" s="75">
        <v>0.80400000000000005</v>
      </c>
      <c r="L5" s="62"/>
      <c r="M5" s="62"/>
      <c r="N5" s="62"/>
      <c r="O5" s="62"/>
      <c r="P5" s="62"/>
      <c r="Q5" s="62"/>
    </row>
    <row r="6" spans="1:17" ht="15" customHeight="1" x14ac:dyDescent="0.2">
      <c r="A6" s="46" t="s">
        <v>93</v>
      </c>
      <c r="B6" s="73">
        <f>ALL!B25</f>
        <v>0.27400000000000002</v>
      </c>
      <c r="C6" s="76">
        <f t="shared" si="0"/>
        <v>3.3962264150943424</v>
      </c>
      <c r="D6" s="73">
        <f>ALL!D25</f>
        <v>33</v>
      </c>
      <c r="E6" s="73">
        <f>ALL!E25</f>
        <v>8</v>
      </c>
      <c r="F6" s="73">
        <f>ALL!F25</f>
        <v>0.27200000000000002</v>
      </c>
      <c r="G6" s="73">
        <f>ALL!G25</f>
        <v>0.27800000000000002</v>
      </c>
      <c r="H6" s="73">
        <f>ALL!C25</f>
        <v>0.29199999999999998</v>
      </c>
      <c r="I6" s="73" t="str">
        <f t="shared" si="1"/>
        <v>Short</v>
      </c>
      <c r="J6" s="77">
        <f t="shared" si="2"/>
        <v>-6.164383561643823</v>
      </c>
      <c r="K6" s="78">
        <v>0.26500000000000001</v>
      </c>
      <c r="L6" s="62"/>
      <c r="M6" s="153" t="s">
        <v>20</v>
      </c>
      <c r="N6" s="154"/>
      <c r="O6" s="62"/>
      <c r="P6" s="62"/>
      <c r="Q6" s="62"/>
    </row>
    <row r="7" spans="1:17" ht="15" customHeight="1" thickBot="1" x14ac:dyDescent="0.25">
      <c r="A7" s="45" t="s">
        <v>397</v>
      </c>
      <c r="B7" s="71">
        <f>ALL!B29</f>
        <v>10.37</v>
      </c>
      <c r="C7" s="72">
        <f t="shared" si="0"/>
        <v>2256.8181818181815</v>
      </c>
      <c r="D7" s="71" t="str">
        <f>ALL!D39</f>
        <v>N/A</v>
      </c>
      <c r="E7" s="71">
        <f>ALL!E29</f>
        <v>34</v>
      </c>
      <c r="F7" s="71">
        <f>ALL!F29</f>
        <v>9.875</v>
      </c>
      <c r="G7" s="71">
        <f>ALL!G29</f>
        <v>9.5299999999999994</v>
      </c>
      <c r="H7" s="71">
        <f>ALL!C29</f>
        <v>10.01</v>
      </c>
      <c r="I7" s="73" t="str">
        <f t="shared" si="1"/>
        <v>Long</v>
      </c>
      <c r="J7" s="74">
        <f t="shared" si="2"/>
        <v>3.5964035964035905</v>
      </c>
      <c r="K7" s="75">
        <v>0.44</v>
      </c>
      <c r="L7" s="62"/>
      <c r="M7" s="155">
        <f>-N4+M4</f>
        <v>1400.3235846333935</v>
      </c>
      <c r="N7" s="156"/>
      <c r="O7" s="62"/>
      <c r="P7" s="62"/>
      <c r="Q7" s="62"/>
    </row>
    <row r="8" spans="1:17" ht="15" customHeight="1" x14ac:dyDescent="0.2">
      <c r="A8" s="46" t="s">
        <v>64</v>
      </c>
      <c r="B8" s="73">
        <f>ALL!B58</f>
        <v>10.039999999999999</v>
      </c>
      <c r="C8" s="76">
        <f t="shared" si="0"/>
        <v>2013.6842105263156</v>
      </c>
      <c r="D8" s="73">
        <f>ALL!D58</f>
        <v>29</v>
      </c>
      <c r="E8" s="73">
        <f>ALL!E58</f>
        <v>34</v>
      </c>
      <c r="F8" s="73">
        <f>ALL!F58</f>
        <v>8.6</v>
      </c>
      <c r="G8" s="73">
        <f>ALL!G58</f>
        <v>8.34</v>
      </c>
      <c r="H8" s="73">
        <f>ALL!C58</f>
        <v>9.0399999999999991</v>
      </c>
      <c r="I8" s="73" t="str">
        <f t="shared" si="1"/>
        <v>Long</v>
      </c>
      <c r="J8" s="77">
        <f t="shared" si="2"/>
        <v>11.061946902654867</v>
      </c>
      <c r="K8" s="78">
        <v>0.47499999999999998</v>
      </c>
      <c r="L8" s="62"/>
      <c r="M8" s="62"/>
      <c r="N8" s="62"/>
      <c r="O8" s="62"/>
      <c r="P8" s="62"/>
      <c r="Q8" s="62"/>
    </row>
    <row r="9" spans="1:17" ht="15" customHeight="1" x14ac:dyDescent="0.2">
      <c r="A9" s="45" t="s">
        <v>61</v>
      </c>
      <c r="B9" s="71">
        <f>ALL!B64</f>
        <v>12.51</v>
      </c>
      <c r="C9" s="72">
        <f>((B9-K9)/K9)*100</f>
        <v>877.34375</v>
      </c>
      <c r="D9" s="71">
        <f>ALL!D64</f>
        <v>18</v>
      </c>
      <c r="E9" s="71">
        <f>ALL!E64</f>
        <v>33</v>
      </c>
      <c r="F9" s="71">
        <f>ALL!F64</f>
        <v>12.08</v>
      </c>
      <c r="G9" s="71">
        <f>ALL!G64</f>
        <v>11.47</v>
      </c>
      <c r="H9" s="71">
        <f>ALL!C64</f>
        <v>11.54</v>
      </c>
      <c r="I9" s="73" t="str">
        <f t="shared" si="1"/>
        <v>Long</v>
      </c>
      <c r="J9" s="74">
        <f t="shared" si="2"/>
        <v>8.4055459272097117</v>
      </c>
      <c r="K9" s="75">
        <v>1.28</v>
      </c>
      <c r="L9" s="62"/>
      <c r="M9" s="62"/>
      <c r="N9" s="62"/>
      <c r="O9" s="62"/>
      <c r="P9" s="62"/>
      <c r="Q9" s="62"/>
    </row>
    <row r="10" spans="1:17" ht="15" customHeight="1" x14ac:dyDescent="0.2">
      <c r="A10" s="46" t="s">
        <v>392</v>
      </c>
      <c r="B10" s="73">
        <f>ALL!B65</f>
        <v>13084.1523</v>
      </c>
      <c r="C10" s="76">
        <f t="shared" si="0"/>
        <v>2783762.1914893617</v>
      </c>
      <c r="D10" s="73" t="str">
        <f>ALL!D65</f>
        <v>N/A</v>
      </c>
      <c r="E10" s="73" t="str">
        <f>ALL!E65</f>
        <v>N/A</v>
      </c>
      <c r="F10" s="73" t="str">
        <f>ALL!F65</f>
        <v>N/A</v>
      </c>
      <c r="G10" s="73" t="str">
        <f>ALL!G65</f>
        <v>N/A</v>
      </c>
      <c r="H10" s="73">
        <f>ALL!C65</f>
        <v>0.32</v>
      </c>
      <c r="I10" s="73" t="str">
        <f t="shared" si="1"/>
        <v>Long</v>
      </c>
      <c r="J10" s="77">
        <f t="shared" si="2"/>
        <v>4088697.59375</v>
      </c>
      <c r="K10" s="78">
        <v>0.47</v>
      </c>
      <c r="L10" s="62"/>
      <c r="M10" s="62"/>
      <c r="N10" s="62"/>
      <c r="O10" s="62"/>
      <c r="P10" s="62"/>
      <c r="Q10" s="62"/>
    </row>
    <row r="11" spans="1:17" ht="15" customHeight="1" x14ac:dyDescent="0.2">
      <c r="A11" s="45" t="s">
        <v>62</v>
      </c>
      <c r="B11" s="71">
        <f>ALL!B80</f>
        <v>33.119999999999997</v>
      </c>
      <c r="C11" s="72">
        <f t="shared" si="0"/>
        <v>3245.4545454545455</v>
      </c>
      <c r="D11" s="71" t="str">
        <f>ALL!D80</f>
        <v>N/A</v>
      </c>
      <c r="E11" s="71">
        <f>ALL!E80</f>
        <v>13</v>
      </c>
      <c r="F11" s="71" t="str">
        <f>ALL!F80</f>
        <v>N/A</v>
      </c>
      <c r="G11" s="71">
        <f>ALL!G80</f>
        <v>33.299999999999997</v>
      </c>
      <c r="H11" s="71">
        <f>ALL!C80</f>
        <v>34.56</v>
      </c>
      <c r="I11" s="73" t="str">
        <f t="shared" si="1"/>
        <v>Short</v>
      </c>
      <c r="J11" s="74">
        <f t="shared" si="2"/>
        <v>-4.1666666666666803</v>
      </c>
      <c r="K11" s="75">
        <v>0.99</v>
      </c>
      <c r="L11" s="62"/>
      <c r="M11" s="62"/>
      <c r="N11" s="62"/>
      <c r="O11" s="62"/>
      <c r="P11" s="62"/>
      <c r="Q11" s="62"/>
    </row>
    <row r="12" spans="1:17" ht="15" customHeight="1" x14ac:dyDescent="0.2">
      <c r="A12" s="46" t="s">
        <v>66</v>
      </c>
      <c r="B12" s="73">
        <f>ALL!B35</f>
        <v>0.49199999999999999</v>
      </c>
      <c r="C12" s="76">
        <f t="shared" si="0"/>
        <v>-47.991543340380552</v>
      </c>
      <c r="D12" s="73" t="str">
        <f>ALL!D35</f>
        <v>N/A</v>
      </c>
      <c r="E12" s="73" t="str">
        <f>ALL!E35</f>
        <v>N/A</v>
      </c>
      <c r="F12" s="73" t="str">
        <f>ALL!F35</f>
        <v>N/A</v>
      </c>
      <c r="G12" s="73" t="str">
        <f>ALL!G35</f>
        <v>N/A</v>
      </c>
      <c r="H12" s="73">
        <f>ALL!C35</f>
        <v>0.41599999999999998</v>
      </c>
      <c r="I12" s="73" t="str">
        <f t="shared" si="1"/>
        <v>Long</v>
      </c>
      <c r="J12" s="77">
        <f t="shared" si="2"/>
        <v>18.269230769230774</v>
      </c>
      <c r="K12" s="78">
        <v>0.94599999999999995</v>
      </c>
      <c r="L12" s="62"/>
      <c r="M12" s="62"/>
      <c r="N12" s="62"/>
      <c r="O12" s="62"/>
      <c r="P12" s="62"/>
      <c r="Q12" s="62"/>
    </row>
    <row r="13" spans="1:17" ht="15" customHeight="1" x14ac:dyDescent="0.2">
      <c r="A13" s="45" t="s">
        <v>59</v>
      </c>
      <c r="B13" s="71">
        <f>ALL!B43</f>
        <v>5.8000000000000003E-2</v>
      </c>
      <c r="C13" s="72">
        <f t="shared" si="0"/>
        <v>-95.827338129496397</v>
      </c>
      <c r="D13" s="71">
        <f>ALL!D43</f>
        <v>10</v>
      </c>
      <c r="E13" s="71">
        <f>ALL!E43</f>
        <v>19</v>
      </c>
      <c r="F13" s="71">
        <f>ALL!F43</f>
        <v>5.8000000000000003E-2</v>
      </c>
      <c r="G13" s="71">
        <f>ALL!G43</f>
        <v>0</v>
      </c>
      <c r="H13" s="71">
        <f>ALL!C43</f>
        <v>0</v>
      </c>
      <c r="I13" s="73" t="str">
        <f t="shared" si="1"/>
        <v>Long</v>
      </c>
      <c r="J13" s="74" t="e">
        <f t="shared" si="2"/>
        <v>#DIV/0!</v>
      </c>
      <c r="K13" s="75">
        <v>1.39</v>
      </c>
      <c r="L13" s="62"/>
      <c r="M13" s="62"/>
      <c r="N13" s="62"/>
      <c r="O13" s="62"/>
      <c r="P13" s="62"/>
      <c r="Q13" s="62"/>
    </row>
    <row r="14" spans="1:17" ht="15" customHeight="1" x14ac:dyDescent="0.2">
      <c r="A14" s="46" t="s">
        <v>393</v>
      </c>
      <c r="B14" s="73">
        <f>ALL!B76</f>
        <v>7.4999999999999997E-2</v>
      </c>
      <c r="C14" s="76">
        <f t="shared" si="0"/>
        <v>-95.222929936305732</v>
      </c>
      <c r="D14" s="73" t="str">
        <f>ALL!D76</f>
        <v>N/A</v>
      </c>
      <c r="E14" s="73" t="str">
        <f>ALL!E76</f>
        <v>N/A</v>
      </c>
      <c r="F14" s="73" t="str">
        <f>ALL!F76</f>
        <v>N/A</v>
      </c>
      <c r="G14" s="73" t="str">
        <f>ALL!G76</f>
        <v>N/A</v>
      </c>
      <c r="H14" s="73">
        <f>ALL!C76</f>
        <v>0</v>
      </c>
      <c r="I14" s="73" t="str">
        <f t="shared" si="1"/>
        <v>Long</v>
      </c>
      <c r="J14" s="77" t="e">
        <f t="shared" si="2"/>
        <v>#DIV/0!</v>
      </c>
      <c r="K14" s="78">
        <v>1.57</v>
      </c>
      <c r="L14" s="62"/>
      <c r="M14" s="62"/>
      <c r="N14" s="62"/>
      <c r="O14" s="62"/>
      <c r="P14" s="62"/>
      <c r="Q14" s="62"/>
    </row>
    <row r="15" spans="1:17" ht="15" customHeight="1" x14ac:dyDescent="0.2">
      <c r="A15" s="45" t="s">
        <v>60</v>
      </c>
      <c r="B15" s="71">
        <f>ALL!B119</f>
        <v>9.2899999999999991</v>
      </c>
      <c r="C15" s="72">
        <f>((B15-K15)/K15)*100</f>
        <v>2996.6666666666661</v>
      </c>
      <c r="D15" s="71">
        <f>ALL!D119</f>
        <v>0</v>
      </c>
      <c r="E15" s="71">
        <f>ALL!E119</f>
        <v>3</v>
      </c>
      <c r="F15" s="71">
        <f>ALL!F119</f>
        <v>9.2899999999999991</v>
      </c>
      <c r="G15" s="71">
        <f>ALL!G119</f>
        <v>6.9</v>
      </c>
      <c r="H15" s="71">
        <f>ALL!C119</f>
        <v>6.91</v>
      </c>
      <c r="I15" s="73" t="str">
        <f t="shared" si="1"/>
        <v>Long</v>
      </c>
      <c r="J15" s="74">
        <f t="shared" si="2"/>
        <v>34.442836468885659</v>
      </c>
      <c r="K15" s="75">
        <v>0.3</v>
      </c>
      <c r="L15" s="62"/>
      <c r="M15" s="62"/>
      <c r="N15" s="62"/>
      <c r="O15" s="62"/>
      <c r="P15" s="62"/>
      <c r="Q15" s="62"/>
    </row>
    <row r="16" spans="1:17" ht="15" customHeight="1" x14ac:dyDescent="0.2">
      <c r="A16" s="46" t="s">
        <v>63</v>
      </c>
      <c r="B16" s="73">
        <f>ALL!B105</f>
        <v>8</v>
      </c>
      <c r="C16" s="76">
        <f t="shared" si="0"/>
        <v>788.8888888888888</v>
      </c>
      <c r="D16" s="73" t="str">
        <f>ALL!D105</f>
        <v>N/A</v>
      </c>
      <c r="E16" s="73" t="str">
        <f>ALL!E105</f>
        <v>N/A</v>
      </c>
      <c r="F16" s="73" t="str">
        <f>ALL!F105</f>
        <v>N/A</v>
      </c>
      <c r="G16" s="73" t="str">
        <f>ALL!G105</f>
        <v>N/A</v>
      </c>
      <c r="H16" s="73" t="str">
        <f>ALL!C105</f>
        <v>N/A</v>
      </c>
      <c r="I16" s="73" t="str">
        <f t="shared" si="1"/>
        <v>Short</v>
      </c>
      <c r="J16" s="77" t="e">
        <f t="shared" si="2"/>
        <v>#VALUE!</v>
      </c>
      <c r="K16" s="78">
        <v>0.9</v>
      </c>
      <c r="L16" s="62"/>
      <c r="M16" s="62"/>
      <c r="N16" s="62"/>
      <c r="O16" s="62"/>
      <c r="P16" s="62"/>
      <c r="Q16" s="62"/>
    </row>
    <row r="17" spans="1:17" ht="15" customHeight="1" x14ac:dyDescent="0.2">
      <c r="A17" s="45" t="s">
        <v>390</v>
      </c>
      <c r="B17" s="71">
        <f>ALL!B46</f>
        <v>0.24</v>
      </c>
      <c r="C17" s="72">
        <f t="shared" si="0"/>
        <v>-87.368421052631589</v>
      </c>
      <c r="D17" s="71" t="str">
        <f>ALL!D46</f>
        <v>N/A</v>
      </c>
      <c r="E17" s="71" t="str">
        <f>ALL!E46</f>
        <v>N/A</v>
      </c>
      <c r="F17" s="71" t="str">
        <f>ALL!F46</f>
        <v>N/A</v>
      </c>
      <c r="G17" s="71" t="str">
        <f>ALL!G46</f>
        <v>N/A</v>
      </c>
      <c r="H17" s="71" t="str">
        <f>ALL!C46</f>
        <v>N/A</v>
      </c>
      <c r="I17" s="73" t="str">
        <f t="shared" si="1"/>
        <v>Short</v>
      </c>
      <c r="J17" s="74" t="e">
        <f t="shared" si="2"/>
        <v>#VALUE!</v>
      </c>
      <c r="K17" s="75">
        <v>1.9</v>
      </c>
      <c r="L17" s="62"/>
      <c r="M17" s="62"/>
      <c r="N17" s="62"/>
      <c r="O17" s="62"/>
      <c r="P17" s="62"/>
      <c r="Q17" s="62"/>
    </row>
    <row r="18" spans="1:17" ht="15" customHeight="1" x14ac:dyDescent="0.2">
      <c r="A18" s="46" t="s">
        <v>391</v>
      </c>
      <c r="B18" s="73">
        <f>ALL!B103</f>
        <v>1.38</v>
      </c>
      <c r="C18" s="76">
        <f>((B18-K18)/K18)*100</f>
        <v>-74.909090909090921</v>
      </c>
      <c r="D18" s="73" t="str">
        <f>ALL!D103</f>
        <v>N/A</v>
      </c>
      <c r="E18" s="73" t="str">
        <f>ALL!E103</f>
        <v>N/A</v>
      </c>
      <c r="F18" s="73" t="str">
        <f>ALL!F103</f>
        <v>N/A</v>
      </c>
      <c r="G18" s="73" t="str">
        <f>ALL!G103</f>
        <v>N/A</v>
      </c>
      <c r="H18" s="73">
        <f>ALL!C103</f>
        <v>1.47</v>
      </c>
      <c r="I18" s="73" t="str">
        <f>IF(B18&gt;H18,"Long","Short")</f>
        <v>Short</v>
      </c>
      <c r="J18" s="77">
        <f>((B18-H18)/H18)*100</f>
        <v>-6.1224489795918418</v>
      </c>
      <c r="K18" s="78">
        <v>5.5</v>
      </c>
      <c r="L18" s="62"/>
      <c r="M18" s="62"/>
      <c r="N18" s="62"/>
      <c r="O18" s="62"/>
      <c r="P18" s="62"/>
      <c r="Q18" s="62"/>
    </row>
    <row r="19" spans="1:17" ht="15" customHeight="1" x14ac:dyDescent="0.2">
      <c r="A19" s="45" t="s">
        <v>398</v>
      </c>
      <c r="B19" s="71">
        <v>4.8600000000000003</v>
      </c>
      <c r="C19" s="72">
        <f t="shared" si="0"/>
        <v>-29.565217391304348</v>
      </c>
      <c r="D19" s="71">
        <f>ALL!D14</f>
        <v>6</v>
      </c>
      <c r="E19" s="71" t="str">
        <f>ALL!E14</f>
        <v>N/A</v>
      </c>
      <c r="F19" s="71">
        <f>ALL!F14</f>
        <v>0.74</v>
      </c>
      <c r="G19" s="71" t="str">
        <f>ALL!G14</f>
        <v>N/A</v>
      </c>
      <c r="H19" s="71">
        <f>ALL!C14</f>
        <v>0.67</v>
      </c>
      <c r="I19" s="73" t="str">
        <f t="shared" si="1"/>
        <v>Long</v>
      </c>
      <c r="J19" s="74">
        <f t="shared" si="2"/>
        <v>625.37313432835822</v>
      </c>
      <c r="K19" s="75">
        <v>6.9</v>
      </c>
      <c r="L19" s="62"/>
      <c r="M19" s="62"/>
      <c r="N19" s="62"/>
      <c r="O19" s="62"/>
      <c r="P19" s="62"/>
      <c r="Q19" s="62"/>
    </row>
    <row r="20" spans="1:17" ht="15" customHeight="1" x14ac:dyDescent="0.2">
      <c r="A20" s="46" t="s">
        <v>67</v>
      </c>
      <c r="B20" s="73">
        <f>ALL!B94</f>
        <v>2.19</v>
      </c>
      <c r="C20" s="76">
        <f>((B20-K20)/K20)*100</f>
        <v>2360.674157303371</v>
      </c>
      <c r="D20" s="73">
        <f>ALL!D94</f>
        <v>19</v>
      </c>
      <c r="E20" s="73" t="str">
        <f>ALL!E94</f>
        <v>N/A</v>
      </c>
      <c r="F20" s="73">
        <f>ALL!F94</f>
        <v>1.8320000000000001</v>
      </c>
      <c r="G20" s="73" t="str">
        <f>ALL!G94</f>
        <v>N/A</v>
      </c>
      <c r="H20" s="73">
        <f>ALL!C94</f>
        <v>1.8740000000000001</v>
      </c>
      <c r="I20" s="73" t="str">
        <f>IF(B20&gt;H20,"Long","Short")</f>
        <v>Long</v>
      </c>
      <c r="J20" s="77">
        <f>((B20-H20)/H20)*100</f>
        <v>16.862326574172883</v>
      </c>
      <c r="K20" s="78">
        <v>8.8999999999999996E-2</v>
      </c>
      <c r="L20" s="62"/>
      <c r="M20" s="62"/>
      <c r="N20" s="62"/>
      <c r="O20" s="62"/>
      <c r="P20" s="62"/>
      <c r="Q20" s="62"/>
    </row>
    <row r="21" spans="1:17" ht="15" customHeight="1" x14ac:dyDescent="0.2">
      <c r="A21" s="45" t="s">
        <v>395</v>
      </c>
      <c r="B21" s="71">
        <f>ALL!B123</f>
        <v>0</v>
      </c>
      <c r="C21" s="72">
        <f>((B21-K21)/K21)*100</f>
        <v>-100</v>
      </c>
      <c r="D21" s="71" t="str">
        <f>ALL!D123</f>
        <v>N/A</v>
      </c>
      <c r="E21" s="71" t="str">
        <f>ALL!E123</f>
        <v>N/A</v>
      </c>
      <c r="F21" s="71" t="str">
        <f>ALL!F123</f>
        <v>N/A</v>
      </c>
      <c r="G21" s="71" t="str">
        <f>ALL!G123</f>
        <v>N/A</v>
      </c>
      <c r="H21" s="71" t="str">
        <f>ALL!C123</f>
        <v>N/A</v>
      </c>
      <c r="I21" s="73" t="str">
        <f>IF(B21&gt;H21,"Long","Short")</f>
        <v>Short</v>
      </c>
      <c r="J21" s="74" t="e">
        <f>((B21-H21)/H21)*100</f>
        <v>#VALUE!</v>
      </c>
      <c r="K21" s="75">
        <v>0.182</v>
      </c>
      <c r="L21" s="62"/>
      <c r="M21" s="62"/>
      <c r="N21" s="62"/>
      <c r="O21" s="62"/>
      <c r="P21" s="62"/>
      <c r="Q21" s="62"/>
    </row>
    <row r="22" spans="1:17" ht="15" customHeight="1" x14ac:dyDescent="0.2">
      <c r="A22" s="46" t="s">
        <v>58</v>
      </c>
      <c r="B22" s="73">
        <f>ALL!B100</f>
        <v>0.11700000000000001</v>
      </c>
      <c r="C22" s="76">
        <f t="shared" si="0"/>
        <v>-98.739224137931032</v>
      </c>
      <c r="D22" s="73" t="str">
        <f>ALL!D100</f>
        <v>N/A</v>
      </c>
      <c r="E22" s="73" t="str">
        <f>ALL!E100</f>
        <v>N/A</v>
      </c>
      <c r="F22" s="73" t="str">
        <f>ALL!F100</f>
        <v>N/A</v>
      </c>
      <c r="G22" s="73" t="str">
        <f>ALL!G100</f>
        <v>N/A</v>
      </c>
      <c r="H22" s="73" t="str">
        <f>ALL!C100</f>
        <v>N/A</v>
      </c>
      <c r="I22" s="73" t="str">
        <f t="shared" si="1"/>
        <v>Short</v>
      </c>
      <c r="J22" s="77" t="e">
        <f t="shared" si="2"/>
        <v>#VALUE!</v>
      </c>
      <c r="K22" s="78">
        <v>9.2799999999999994</v>
      </c>
      <c r="L22" s="62"/>
      <c r="M22" s="62"/>
      <c r="N22" s="62"/>
      <c r="O22" s="62"/>
      <c r="P22" s="62"/>
      <c r="Q22" s="62"/>
    </row>
    <row r="23" spans="1:17" ht="15" customHeight="1" thickBot="1" x14ac:dyDescent="0.25">
      <c r="A23" s="47" t="s">
        <v>394</v>
      </c>
      <c r="B23" s="79">
        <f>ALL!B260</f>
        <v>5.82</v>
      </c>
      <c r="C23" s="80">
        <f t="shared" si="0"/>
        <v>14.566929133858272</v>
      </c>
      <c r="D23" s="79">
        <f>ALL!D69</f>
        <v>13</v>
      </c>
      <c r="E23" s="79">
        <f>ALL!E69</f>
        <v>19</v>
      </c>
      <c r="F23" s="79">
        <f>ALL!F69</f>
        <v>2.9</v>
      </c>
      <c r="G23" s="79">
        <f>ALL!G69</f>
        <v>2.7</v>
      </c>
      <c r="H23" s="79">
        <f>ALL!C69</f>
        <v>2.72</v>
      </c>
      <c r="I23" s="81" t="str">
        <f t="shared" si="1"/>
        <v>Long</v>
      </c>
      <c r="J23" s="82">
        <f t="shared" si="2"/>
        <v>113.97058823529412</v>
      </c>
      <c r="K23" s="83">
        <v>5.08</v>
      </c>
      <c r="L23" s="62"/>
      <c r="M23" s="62"/>
      <c r="N23" s="62"/>
      <c r="O23" s="62"/>
      <c r="P23" s="62"/>
      <c r="Q23" s="62"/>
    </row>
    <row r="24" spans="1:17" s="62" customFormat="1" x14ac:dyDescent="0.2"/>
    <row r="25" spans="1:17" s="62" customFormat="1" ht="96" customHeight="1" x14ac:dyDescent="0.2"/>
    <row r="26" spans="1:17" s="62" customFormat="1" ht="13.5" thickBot="1" x14ac:dyDescent="0.25">
      <c r="C26" s="16">
        <f>SUM(C4:C23)</f>
        <v>2798647.9051838997</v>
      </c>
    </row>
    <row r="27" spans="1:17" ht="13.5" thickBot="1" x14ac:dyDescent="0.25">
      <c r="A27" s="52" t="s">
        <v>10</v>
      </c>
      <c r="B27" s="53"/>
      <c r="C27" s="54">
        <f>C26/20</f>
        <v>139932.39525919498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3.5" thickBot="1" x14ac:dyDescent="0.25"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7" ht="13.5" thickBot="1" x14ac:dyDescent="0.25">
      <c r="A29" s="52" t="s">
        <v>9</v>
      </c>
      <c r="B29" s="55">
        <f>ALL!B54</f>
        <v>0.30399999999999999</v>
      </c>
      <c r="C29" s="54">
        <f>((B29-K29)/K29)*100</f>
        <v>-99.963204144375311</v>
      </c>
      <c r="D29" s="62"/>
      <c r="E29" s="62"/>
      <c r="F29" s="62"/>
      <c r="G29" s="62"/>
      <c r="H29" s="62"/>
      <c r="I29" s="62"/>
      <c r="J29" s="62"/>
      <c r="K29" s="2">
        <v>826.18</v>
      </c>
      <c r="L29" s="62"/>
      <c r="M29" s="62"/>
      <c r="N29" s="62"/>
      <c r="O29" s="62"/>
    </row>
    <row r="30" spans="1:17" s="62" customFormat="1" x14ac:dyDescent="0.2"/>
    <row r="31" spans="1:17" s="62" customFormat="1" x14ac:dyDescent="0.2"/>
    <row r="32" spans="1:17" s="62" customFormat="1" x14ac:dyDescent="0.2"/>
    <row r="33" s="62" customFormat="1" x14ac:dyDescent="0.2"/>
    <row r="34" s="62" customFormat="1" x14ac:dyDescent="0.2"/>
    <row r="35" s="62" customFormat="1" x14ac:dyDescent="0.2"/>
    <row r="36" s="62" customFormat="1" x14ac:dyDescent="0.2"/>
    <row r="37" s="62" customFormat="1" x14ac:dyDescent="0.2"/>
    <row r="38" s="62" customFormat="1" x14ac:dyDescent="0.2"/>
    <row r="39" s="62" customFormat="1" x14ac:dyDescent="0.2"/>
    <row r="40" s="62" customFormat="1" x14ac:dyDescent="0.2"/>
    <row r="41" s="62" customFormat="1" x14ac:dyDescent="0.2"/>
    <row r="42" s="62" customFormat="1" x14ac:dyDescent="0.2"/>
    <row r="43" s="62" customFormat="1" x14ac:dyDescent="0.2"/>
    <row r="44" s="62" customFormat="1" x14ac:dyDescent="0.2"/>
    <row r="45" s="62" customFormat="1" x14ac:dyDescent="0.2"/>
    <row r="46" s="62" customFormat="1" x14ac:dyDescent="0.2"/>
    <row r="47" s="62" customFormat="1" x14ac:dyDescent="0.2"/>
    <row r="48" s="62" customFormat="1" x14ac:dyDescent="0.2"/>
    <row r="49" s="62" customFormat="1" x14ac:dyDescent="0.2"/>
    <row r="50" s="62" customFormat="1" x14ac:dyDescent="0.2"/>
    <row r="51" s="62" customFormat="1" x14ac:dyDescent="0.2"/>
    <row r="52" s="62" customFormat="1" x14ac:dyDescent="0.2"/>
    <row r="53" s="62" customFormat="1" x14ac:dyDescent="0.2"/>
    <row r="54" s="62" customFormat="1" x14ac:dyDescent="0.2"/>
    <row r="55" s="62" customFormat="1" x14ac:dyDescent="0.2"/>
    <row r="56" s="62" customFormat="1" x14ac:dyDescent="0.2"/>
    <row r="57" s="62" customFormat="1" x14ac:dyDescent="0.2"/>
    <row r="58" s="62" customFormat="1" x14ac:dyDescent="0.2"/>
    <row r="59" s="62" customFormat="1" x14ac:dyDescent="0.2"/>
    <row r="60" s="62" customFormat="1" x14ac:dyDescent="0.2"/>
    <row r="61" s="62" customFormat="1" x14ac:dyDescent="0.2"/>
    <row r="62" s="62" customFormat="1" x14ac:dyDescent="0.2"/>
    <row r="63" s="62" customFormat="1" x14ac:dyDescent="0.2"/>
    <row r="64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15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3" customWidth="1"/>
    <col min="2" max="2" width="13.5703125" style="126" customWidth="1"/>
    <col min="3" max="3" width="18.7109375" style="126" bestFit="1" customWidth="1"/>
    <col min="4" max="4" width="12.42578125" style="126" customWidth="1"/>
    <col min="5" max="5" width="13.28515625" style="126" customWidth="1"/>
    <col min="6" max="6" width="13.5703125" style="126" customWidth="1"/>
    <col min="7" max="7" width="13.42578125" style="126" customWidth="1"/>
    <col min="8" max="8" width="14.28515625" style="126" customWidth="1"/>
    <col min="9" max="9" width="8.85546875" style="113"/>
    <col min="10" max="10" width="13.28515625" style="113" customWidth="1"/>
    <col min="11" max="13" width="8.85546875" style="113"/>
    <col min="14" max="14" width="13.140625" style="113" customWidth="1"/>
    <col min="15" max="15" width="12.7109375" style="113" customWidth="1"/>
    <col min="16" max="16384" width="8.85546875" style="113"/>
  </cols>
  <sheetData>
    <row r="1" spans="1:22" s="114" customFormat="1" ht="12" customHeight="1" x14ac:dyDescent="0.2"/>
    <row r="2" spans="1:22" s="115" customFormat="1" ht="18.75" x14ac:dyDescent="0.2">
      <c r="B2" s="116" t="s">
        <v>3</v>
      </c>
      <c r="C2" s="151">
        <f ca="1">TODAY()</f>
        <v>45668</v>
      </c>
      <c r="D2" s="117"/>
      <c r="E2" s="117"/>
      <c r="F2" s="117"/>
      <c r="G2" s="117"/>
      <c r="H2" s="118"/>
    </row>
    <row r="3" spans="1:22" s="114" customFormat="1" ht="15" x14ac:dyDescent="0.2">
      <c r="A3" s="119" t="s">
        <v>0</v>
      </c>
      <c r="B3" s="120" t="s">
        <v>1</v>
      </c>
      <c r="C3" s="120" t="s">
        <v>4</v>
      </c>
      <c r="D3" s="120" t="s">
        <v>22</v>
      </c>
      <c r="E3" s="120" t="s">
        <v>23</v>
      </c>
      <c r="F3" s="121" t="s">
        <v>25</v>
      </c>
      <c r="G3" s="120" t="s">
        <v>24</v>
      </c>
      <c r="H3" s="120" t="s">
        <v>55</v>
      </c>
    </row>
    <row r="4" spans="1:22" x14ac:dyDescent="0.2">
      <c r="A4" s="122" t="s">
        <v>0</v>
      </c>
      <c r="B4" s="123" t="s">
        <v>44</v>
      </c>
      <c r="C4" s="123" t="s">
        <v>45</v>
      </c>
      <c r="D4" s="123" t="s">
        <v>46</v>
      </c>
      <c r="E4" s="123" t="s">
        <v>47</v>
      </c>
      <c r="F4" s="123" t="s">
        <v>48</v>
      </c>
      <c r="G4" s="123" t="s">
        <v>49</v>
      </c>
      <c r="H4" s="123"/>
      <c r="N4" s="113" t="s">
        <v>0</v>
      </c>
      <c r="O4" s="113" t="s">
        <v>405</v>
      </c>
      <c r="P4" s="113" t="s">
        <v>48</v>
      </c>
      <c r="Q4" s="113" t="s">
        <v>406</v>
      </c>
      <c r="R4" s="113" t="s">
        <v>407</v>
      </c>
      <c r="S4" s="113" t="s">
        <v>408</v>
      </c>
      <c r="T4" s="113" t="s">
        <v>409</v>
      </c>
      <c r="U4" s="113" t="s">
        <v>410</v>
      </c>
      <c r="V4" s="113" t="s">
        <v>411</v>
      </c>
    </row>
    <row r="5" spans="1:22" x14ac:dyDescent="0.2">
      <c r="A5" s="113" t="s">
        <v>196</v>
      </c>
      <c r="B5">
        <f t="shared" ref="B5:B68" si="0">VLOOKUP($A5,$N$5:$U$375,2,FALSE)</f>
        <v>4.8</v>
      </c>
      <c r="C5">
        <f t="shared" ref="C5:C68" si="1">VLOOKUP($A5,$N$5:$U$375,3,FALSE)</f>
        <v>4.04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4" t="str">
        <f t="shared" ref="H5:H36" si="6">IF(B5&gt;C5,"Long","Short")</f>
        <v>Long</v>
      </c>
      <c r="J5" s="113" t="s">
        <v>434</v>
      </c>
      <c r="N5" s="113" t="s">
        <v>196</v>
      </c>
      <c r="O5" s="113">
        <v>4.8</v>
      </c>
      <c r="P5" s="113">
        <v>4.04</v>
      </c>
      <c r="Q5" s="113" t="s">
        <v>71</v>
      </c>
      <c r="R5" s="113" t="s">
        <v>71</v>
      </c>
      <c r="S5" s="113" t="s">
        <v>71</v>
      </c>
      <c r="T5" s="113" t="s">
        <v>71</v>
      </c>
      <c r="U5" s="113" t="s">
        <v>443</v>
      </c>
      <c r="V5" s="113" t="s">
        <v>412</v>
      </c>
    </row>
    <row r="6" spans="1:22" x14ac:dyDescent="0.2">
      <c r="A6" s="113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4" t="str">
        <f t="shared" si="6"/>
        <v>Short</v>
      </c>
      <c r="N6" s="113" t="s">
        <v>197</v>
      </c>
      <c r="O6" s="113">
        <v>1.05</v>
      </c>
      <c r="P6" s="113">
        <v>1.63</v>
      </c>
      <c r="Q6" s="113" t="s">
        <v>71</v>
      </c>
      <c r="R6" s="113" t="s">
        <v>71</v>
      </c>
      <c r="S6" s="113" t="s">
        <v>71</v>
      </c>
      <c r="T6" s="113" t="s">
        <v>71</v>
      </c>
      <c r="U6" s="113" t="s">
        <v>444</v>
      </c>
      <c r="V6" s="113" t="s">
        <v>412</v>
      </c>
    </row>
    <row r="7" spans="1:22" x14ac:dyDescent="0.2">
      <c r="A7" s="113" t="s">
        <v>74</v>
      </c>
      <c r="B7">
        <f t="shared" si="0"/>
        <v>1.698</v>
      </c>
      <c r="C7">
        <f t="shared" si="1"/>
        <v>1.482</v>
      </c>
      <c r="D7">
        <f t="shared" si="2"/>
        <v>20</v>
      </c>
      <c r="E7" t="str">
        <f t="shared" si="3"/>
        <v>N/A</v>
      </c>
      <c r="F7">
        <f t="shared" si="4"/>
        <v>1.478</v>
      </c>
      <c r="G7" t="str">
        <f t="shared" si="5"/>
        <v>N/A</v>
      </c>
      <c r="H7" s="124" t="str">
        <f t="shared" si="6"/>
        <v>Long</v>
      </c>
      <c r="N7" s="113" t="s">
        <v>74</v>
      </c>
      <c r="O7" s="113">
        <v>1.698</v>
      </c>
      <c r="P7" s="113">
        <v>1.482</v>
      </c>
      <c r="Q7" s="113">
        <v>20</v>
      </c>
      <c r="R7" s="113" t="s">
        <v>71</v>
      </c>
      <c r="S7" s="113">
        <v>1.478</v>
      </c>
      <c r="T7" s="113" t="s">
        <v>71</v>
      </c>
      <c r="U7" s="113" t="s">
        <v>58</v>
      </c>
      <c r="V7" s="113" t="s">
        <v>412</v>
      </c>
    </row>
    <row r="8" spans="1:22" x14ac:dyDescent="0.2">
      <c r="A8" s="113" t="s">
        <v>75</v>
      </c>
      <c r="B8">
        <f t="shared" si="0"/>
        <v>0.45300000000000001</v>
      </c>
      <c r="C8">
        <f t="shared" si="1"/>
        <v>0.47699999999999998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4" t="str">
        <f t="shared" si="6"/>
        <v>Short</v>
      </c>
      <c r="N8" s="113" t="s">
        <v>75</v>
      </c>
      <c r="O8" s="113">
        <v>0.45300000000000001</v>
      </c>
      <c r="P8" s="113">
        <v>0.47699999999999998</v>
      </c>
      <c r="Q8" s="113" t="s">
        <v>71</v>
      </c>
      <c r="R8" s="113" t="s">
        <v>71</v>
      </c>
      <c r="S8" s="113" t="s">
        <v>71</v>
      </c>
      <c r="T8" s="113" t="s">
        <v>71</v>
      </c>
      <c r="U8" s="113" t="s">
        <v>390</v>
      </c>
      <c r="V8" s="113" t="s">
        <v>412</v>
      </c>
    </row>
    <row r="9" spans="1:22" x14ac:dyDescent="0.2">
      <c r="A9" s="113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4" t="str">
        <f t="shared" si="6"/>
        <v>Short</v>
      </c>
      <c r="I9" s="125"/>
      <c r="N9" s="113" t="s">
        <v>198</v>
      </c>
      <c r="O9" s="113">
        <v>0</v>
      </c>
      <c r="P9" s="113" t="s">
        <v>71</v>
      </c>
      <c r="Q9" s="113" t="s">
        <v>71</v>
      </c>
      <c r="R9" s="113" t="s">
        <v>71</v>
      </c>
      <c r="S9" s="113" t="s">
        <v>71</v>
      </c>
      <c r="T9" s="113" t="s">
        <v>71</v>
      </c>
      <c r="U9" s="113" t="s">
        <v>445</v>
      </c>
      <c r="V9" s="113" t="s">
        <v>412</v>
      </c>
    </row>
    <row r="10" spans="1:22" x14ac:dyDescent="0.2">
      <c r="A10" s="113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4" t="str">
        <f t="shared" si="6"/>
        <v>Short</v>
      </c>
      <c r="N10" s="113" t="s">
        <v>760</v>
      </c>
      <c r="O10" s="113">
        <v>5.95</v>
      </c>
      <c r="P10" s="113">
        <v>5.66</v>
      </c>
      <c r="Q10" s="113" t="s">
        <v>71</v>
      </c>
      <c r="R10" s="113" t="s">
        <v>71</v>
      </c>
      <c r="S10" s="113" t="s">
        <v>71</v>
      </c>
      <c r="T10" s="113" t="s">
        <v>71</v>
      </c>
      <c r="U10" s="113" t="s">
        <v>760</v>
      </c>
      <c r="V10" s="113" t="s">
        <v>412</v>
      </c>
    </row>
    <row r="11" spans="1:22" x14ac:dyDescent="0.2">
      <c r="A11" s="113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4" t="str">
        <f t="shared" si="6"/>
        <v>Short</v>
      </c>
      <c r="I11" s="113" t="s">
        <v>28</v>
      </c>
      <c r="N11" s="113" t="s">
        <v>761</v>
      </c>
      <c r="O11" s="113">
        <v>0</v>
      </c>
      <c r="P11" s="113" t="s">
        <v>71</v>
      </c>
      <c r="Q11" s="113" t="s">
        <v>71</v>
      </c>
      <c r="R11" s="113" t="s">
        <v>71</v>
      </c>
      <c r="S11" s="113" t="s">
        <v>71</v>
      </c>
      <c r="T11" s="113" t="s">
        <v>71</v>
      </c>
      <c r="U11" s="113" t="s">
        <v>705</v>
      </c>
      <c r="V11" s="113" t="s">
        <v>412</v>
      </c>
    </row>
    <row r="12" spans="1:22" x14ac:dyDescent="0.2">
      <c r="A12" s="113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4" t="str">
        <f t="shared" si="6"/>
        <v>Long</v>
      </c>
      <c r="I12" s="113" t="s">
        <v>30</v>
      </c>
      <c r="N12" s="113" t="s">
        <v>762</v>
      </c>
      <c r="O12" s="113">
        <v>28.545000000000002</v>
      </c>
      <c r="P12" s="113">
        <v>29.51</v>
      </c>
      <c r="Q12" s="113" t="s">
        <v>71</v>
      </c>
      <c r="R12" s="113" t="s">
        <v>71</v>
      </c>
      <c r="S12" s="113" t="s">
        <v>71</v>
      </c>
      <c r="T12" s="113" t="s">
        <v>71</v>
      </c>
      <c r="U12" s="113" t="s">
        <v>706</v>
      </c>
      <c r="V12" s="113" t="s">
        <v>412</v>
      </c>
    </row>
    <row r="13" spans="1:22" x14ac:dyDescent="0.2">
      <c r="A13" s="113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4" t="str">
        <f t="shared" si="6"/>
        <v>Long</v>
      </c>
      <c r="I13" s="113" t="s">
        <v>33</v>
      </c>
      <c r="N13" s="113" t="s">
        <v>76</v>
      </c>
      <c r="O13" s="113">
        <v>35.35</v>
      </c>
      <c r="P13" s="113" t="s">
        <v>71</v>
      </c>
      <c r="Q13" s="113" t="s">
        <v>71</v>
      </c>
      <c r="R13" s="113" t="s">
        <v>71</v>
      </c>
      <c r="S13" s="113" t="s">
        <v>71</v>
      </c>
      <c r="T13" s="113" t="s">
        <v>71</v>
      </c>
      <c r="U13" s="113" t="s">
        <v>797</v>
      </c>
      <c r="V13" s="113" t="s">
        <v>412</v>
      </c>
    </row>
    <row r="14" spans="1:22" x14ac:dyDescent="0.2">
      <c r="A14" s="113" t="s">
        <v>201</v>
      </c>
      <c r="B14">
        <f t="shared" si="0"/>
        <v>0.82</v>
      </c>
      <c r="C14">
        <f t="shared" si="1"/>
        <v>0.67</v>
      </c>
      <c r="D14">
        <f t="shared" si="2"/>
        <v>6</v>
      </c>
      <c r="E14" t="str">
        <f t="shared" si="3"/>
        <v>N/A</v>
      </c>
      <c r="F14">
        <f t="shared" si="4"/>
        <v>0.74</v>
      </c>
      <c r="G14" t="str">
        <f t="shared" si="5"/>
        <v>N/A</v>
      </c>
      <c r="H14" s="124" t="str">
        <f t="shared" si="6"/>
        <v>Long</v>
      </c>
      <c r="I14" s="113" t="s">
        <v>34</v>
      </c>
      <c r="N14" s="113" t="s">
        <v>763</v>
      </c>
      <c r="O14" s="113">
        <v>2.77</v>
      </c>
      <c r="P14" s="113">
        <v>2.41</v>
      </c>
      <c r="Q14" s="113" t="s">
        <v>71</v>
      </c>
      <c r="R14" s="113" t="s">
        <v>71</v>
      </c>
      <c r="S14" s="113" t="s">
        <v>71</v>
      </c>
      <c r="T14" s="113" t="s">
        <v>71</v>
      </c>
      <c r="U14" s="113" t="s">
        <v>764</v>
      </c>
      <c r="V14" s="113" t="s">
        <v>412</v>
      </c>
    </row>
    <row r="15" spans="1:22" x14ac:dyDescent="0.2">
      <c r="A15" s="113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4" t="str">
        <f t="shared" si="6"/>
        <v>Short</v>
      </c>
      <c r="I15" s="113" t="s">
        <v>35</v>
      </c>
      <c r="N15" s="113" t="s">
        <v>77</v>
      </c>
      <c r="O15" s="113">
        <v>3.5000000000000003E-2</v>
      </c>
      <c r="P15" s="113" t="s">
        <v>71</v>
      </c>
      <c r="Q15" s="113" t="s">
        <v>71</v>
      </c>
      <c r="R15" s="113" t="s">
        <v>71</v>
      </c>
      <c r="S15" s="113" t="s">
        <v>71</v>
      </c>
      <c r="T15" s="113" t="s">
        <v>71</v>
      </c>
      <c r="U15" s="113" t="s">
        <v>446</v>
      </c>
      <c r="V15" s="113" t="s">
        <v>412</v>
      </c>
    </row>
    <row r="16" spans="1:22" x14ac:dyDescent="0.2">
      <c r="A16" s="113" t="s">
        <v>765</v>
      </c>
      <c r="B16">
        <f t="shared" si="0"/>
        <v>1.718</v>
      </c>
      <c r="C16">
        <f t="shared" si="1"/>
        <v>1.556</v>
      </c>
      <c r="D16">
        <f t="shared" si="2"/>
        <v>21</v>
      </c>
      <c r="E16">
        <f t="shared" si="3"/>
        <v>27</v>
      </c>
      <c r="F16">
        <f t="shared" si="4"/>
        <v>1.631</v>
      </c>
      <c r="G16">
        <f t="shared" si="5"/>
        <v>1.49</v>
      </c>
      <c r="H16" s="124" t="str">
        <f t="shared" si="6"/>
        <v>Long</v>
      </c>
      <c r="I16" s="113" t="s">
        <v>36</v>
      </c>
      <c r="N16" s="113" t="s">
        <v>199</v>
      </c>
      <c r="O16" s="113">
        <v>1.4E-2</v>
      </c>
      <c r="P16" s="113">
        <v>0</v>
      </c>
      <c r="Q16" s="113" t="s">
        <v>71</v>
      </c>
      <c r="R16" s="113" t="s">
        <v>71</v>
      </c>
      <c r="S16" s="113" t="s">
        <v>71</v>
      </c>
      <c r="T16" s="113" t="s">
        <v>71</v>
      </c>
      <c r="U16" s="113" t="s">
        <v>447</v>
      </c>
      <c r="V16" s="113" t="s">
        <v>412</v>
      </c>
    </row>
    <row r="17" spans="1:22" x14ac:dyDescent="0.2">
      <c r="A17" s="113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4" t="str">
        <f t="shared" si="6"/>
        <v>Short</v>
      </c>
      <c r="N17" s="113" t="s">
        <v>200</v>
      </c>
      <c r="O17" s="113">
        <v>0.72299999999999998</v>
      </c>
      <c r="P17" s="113">
        <v>0</v>
      </c>
      <c r="Q17" s="113" t="s">
        <v>71</v>
      </c>
      <c r="R17" s="113" t="s">
        <v>71</v>
      </c>
      <c r="S17" s="113" t="s">
        <v>71</v>
      </c>
      <c r="T17" s="113" t="s">
        <v>71</v>
      </c>
      <c r="U17" s="113" t="s">
        <v>448</v>
      </c>
      <c r="V17" s="113" t="s">
        <v>412</v>
      </c>
    </row>
    <row r="18" spans="1:22" x14ac:dyDescent="0.2">
      <c r="A18" s="113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4" t="str">
        <f t="shared" si="6"/>
        <v>Long</v>
      </c>
      <c r="N18" s="113" t="s">
        <v>201</v>
      </c>
      <c r="O18" s="113">
        <v>0.82</v>
      </c>
      <c r="P18" s="113">
        <v>0.67</v>
      </c>
      <c r="Q18" s="113">
        <v>6</v>
      </c>
      <c r="R18" s="113" t="s">
        <v>71</v>
      </c>
      <c r="S18" s="113">
        <v>0.74</v>
      </c>
      <c r="T18" s="113" t="s">
        <v>71</v>
      </c>
      <c r="U18" s="113" t="s">
        <v>449</v>
      </c>
      <c r="V18" s="113" t="s">
        <v>412</v>
      </c>
    </row>
    <row r="19" spans="1:22" x14ac:dyDescent="0.2">
      <c r="A19" s="113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4" t="str">
        <f t="shared" si="6"/>
        <v>Short</v>
      </c>
      <c r="N19" s="113" t="s">
        <v>202</v>
      </c>
      <c r="O19" s="113">
        <v>4.1000000000000002E-2</v>
      </c>
      <c r="P19" s="113" t="s">
        <v>71</v>
      </c>
      <c r="Q19" s="113" t="s">
        <v>71</v>
      </c>
      <c r="R19" s="113" t="s">
        <v>71</v>
      </c>
      <c r="S19" s="113" t="s">
        <v>71</v>
      </c>
      <c r="T19" s="113" t="s">
        <v>71</v>
      </c>
      <c r="U19" s="113" t="s">
        <v>450</v>
      </c>
      <c r="V19" s="113" t="s">
        <v>412</v>
      </c>
    </row>
    <row r="20" spans="1:22" x14ac:dyDescent="0.2">
      <c r="A20" s="113" t="s">
        <v>80</v>
      </c>
      <c r="B20">
        <f t="shared" si="0"/>
        <v>4.4249999999999998</v>
      </c>
      <c r="C20">
        <f t="shared" si="1"/>
        <v>4.37</v>
      </c>
      <c r="D20" t="str">
        <f t="shared" si="2"/>
        <v>N/A</v>
      </c>
      <c r="E20" t="str">
        <f t="shared" si="3"/>
        <v>N/A</v>
      </c>
      <c r="F20" t="str">
        <f t="shared" si="4"/>
        <v>N/A</v>
      </c>
      <c r="G20" t="str">
        <f t="shared" si="5"/>
        <v>N/A</v>
      </c>
      <c r="H20" s="124" t="str">
        <f t="shared" si="6"/>
        <v>Long</v>
      </c>
      <c r="N20" s="113" t="s">
        <v>203</v>
      </c>
      <c r="O20" s="113">
        <v>2E-3</v>
      </c>
      <c r="P20" s="113" t="s">
        <v>71</v>
      </c>
      <c r="Q20" s="113" t="s">
        <v>71</v>
      </c>
      <c r="R20" s="113" t="s">
        <v>71</v>
      </c>
      <c r="S20" s="113" t="s">
        <v>71</v>
      </c>
      <c r="T20" s="113" t="s">
        <v>71</v>
      </c>
      <c r="U20" s="113" t="s">
        <v>451</v>
      </c>
      <c r="V20" s="113" t="s">
        <v>412</v>
      </c>
    </row>
    <row r="21" spans="1:22" x14ac:dyDescent="0.2">
      <c r="A21" s="113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4" t="str">
        <f t="shared" si="6"/>
        <v>Short</v>
      </c>
      <c r="N21" s="113" t="s">
        <v>78</v>
      </c>
      <c r="O21" s="113">
        <v>1.0900000000000001</v>
      </c>
      <c r="P21" s="113">
        <v>0</v>
      </c>
      <c r="Q21" s="113" t="s">
        <v>71</v>
      </c>
      <c r="R21" s="113" t="s">
        <v>71</v>
      </c>
      <c r="S21" s="113" t="s">
        <v>71</v>
      </c>
      <c r="T21" s="113" t="s">
        <v>71</v>
      </c>
      <c r="U21" s="113" t="s">
        <v>452</v>
      </c>
      <c r="V21" s="113" t="s">
        <v>412</v>
      </c>
    </row>
    <row r="22" spans="1:22" x14ac:dyDescent="0.2">
      <c r="A22" s="113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4" t="str">
        <f t="shared" si="6"/>
        <v>Short</v>
      </c>
      <c r="N22" s="113" t="s">
        <v>79</v>
      </c>
      <c r="O22" s="113">
        <v>0.18</v>
      </c>
      <c r="P22" s="113" t="s">
        <v>71</v>
      </c>
      <c r="Q22" s="113" t="s">
        <v>71</v>
      </c>
      <c r="R22" s="113" t="s">
        <v>71</v>
      </c>
      <c r="S22" s="113" t="s">
        <v>71</v>
      </c>
      <c r="T22" s="113" t="s">
        <v>71</v>
      </c>
      <c r="U22" s="113" t="s">
        <v>453</v>
      </c>
      <c r="V22" s="113" t="s">
        <v>412</v>
      </c>
    </row>
    <row r="23" spans="1:22" x14ac:dyDescent="0.2">
      <c r="A23" s="113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4" t="str">
        <f t="shared" si="6"/>
        <v>Short</v>
      </c>
      <c r="N23" s="113" t="s">
        <v>80</v>
      </c>
      <c r="O23" s="113">
        <v>4.4249999999999998</v>
      </c>
      <c r="P23" s="113">
        <v>4.37</v>
      </c>
      <c r="Q23" s="113" t="s">
        <v>71</v>
      </c>
      <c r="R23" s="113" t="s">
        <v>71</v>
      </c>
      <c r="S23" s="113" t="s">
        <v>71</v>
      </c>
      <c r="T23" s="113" t="s">
        <v>71</v>
      </c>
      <c r="U23" s="113" t="s">
        <v>454</v>
      </c>
      <c r="V23" s="113" t="s">
        <v>412</v>
      </c>
    </row>
    <row r="24" spans="1:22" x14ac:dyDescent="0.2">
      <c r="A24" s="113" t="s">
        <v>207</v>
      </c>
      <c r="B24">
        <f t="shared" si="0"/>
        <v>6.42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4" t="str">
        <f t="shared" si="6"/>
        <v>Short</v>
      </c>
      <c r="N24" s="113" t="s">
        <v>765</v>
      </c>
      <c r="O24" s="113">
        <v>1.718</v>
      </c>
      <c r="P24" s="113">
        <v>1.556</v>
      </c>
      <c r="Q24" s="113">
        <v>21</v>
      </c>
      <c r="R24" s="113">
        <v>27</v>
      </c>
      <c r="S24" s="113">
        <v>1.631</v>
      </c>
      <c r="T24" s="113">
        <v>1.49</v>
      </c>
      <c r="U24" s="113" t="s">
        <v>5</v>
      </c>
      <c r="V24" s="113" t="s">
        <v>412</v>
      </c>
    </row>
    <row r="25" spans="1:22" x14ac:dyDescent="0.2">
      <c r="A25" s="113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4" t="str">
        <f t="shared" si="6"/>
        <v>Short</v>
      </c>
      <c r="N25" s="113" t="s">
        <v>204</v>
      </c>
      <c r="O25" s="113">
        <v>4.2999999999999997E-2</v>
      </c>
      <c r="P25" s="113" t="s">
        <v>71</v>
      </c>
      <c r="Q25" s="113" t="s">
        <v>71</v>
      </c>
      <c r="R25" s="113" t="s">
        <v>71</v>
      </c>
      <c r="S25" s="113" t="s">
        <v>71</v>
      </c>
      <c r="T25" s="113" t="s">
        <v>71</v>
      </c>
      <c r="U25" s="113" t="s">
        <v>455</v>
      </c>
      <c r="V25" s="113" t="s">
        <v>412</v>
      </c>
    </row>
    <row r="26" spans="1:22" x14ac:dyDescent="0.2">
      <c r="A26" s="113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4" t="str">
        <f t="shared" si="6"/>
        <v>Long</v>
      </c>
      <c r="N26" s="113" t="s">
        <v>205</v>
      </c>
      <c r="O26" s="113">
        <v>1.2E-2</v>
      </c>
      <c r="P26" s="113" t="s">
        <v>71</v>
      </c>
      <c r="Q26" s="113" t="s">
        <v>71</v>
      </c>
      <c r="R26" s="113" t="s">
        <v>71</v>
      </c>
      <c r="S26" s="113" t="s">
        <v>71</v>
      </c>
      <c r="T26" s="113" t="s">
        <v>71</v>
      </c>
      <c r="U26" s="113" t="s">
        <v>456</v>
      </c>
      <c r="V26" s="113" t="s">
        <v>412</v>
      </c>
    </row>
    <row r="27" spans="1:22" x14ac:dyDescent="0.2">
      <c r="A27" s="113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4" t="str">
        <f t="shared" si="6"/>
        <v>Short</v>
      </c>
      <c r="N27" s="113" t="s">
        <v>206</v>
      </c>
      <c r="O27" s="113">
        <v>0</v>
      </c>
      <c r="P27" s="113" t="s">
        <v>71</v>
      </c>
      <c r="Q27" s="113" t="s">
        <v>71</v>
      </c>
      <c r="R27" s="113" t="s">
        <v>71</v>
      </c>
      <c r="S27" s="113" t="s">
        <v>71</v>
      </c>
      <c r="T27" s="113" t="s">
        <v>71</v>
      </c>
      <c r="U27" s="113" t="s">
        <v>457</v>
      </c>
      <c r="V27" s="113" t="s">
        <v>412</v>
      </c>
    </row>
    <row r="28" spans="1:22" x14ac:dyDescent="0.2">
      <c r="A28" s="113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4" t="str">
        <f t="shared" si="6"/>
        <v>Short</v>
      </c>
      <c r="N28" s="113" t="s">
        <v>207</v>
      </c>
      <c r="O28" s="113">
        <v>6.42</v>
      </c>
      <c r="P28" s="113" t="s">
        <v>71</v>
      </c>
      <c r="Q28" s="113" t="s">
        <v>71</v>
      </c>
      <c r="R28" s="113" t="s">
        <v>71</v>
      </c>
      <c r="S28" s="113" t="s">
        <v>71</v>
      </c>
      <c r="T28" s="113" t="s">
        <v>71</v>
      </c>
      <c r="U28" s="113" t="s">
        <v>458</v>
      </c>
      <c r="V28" s="113" t="s">
        <v>412</v>
      </c>
    </row>
    <row r="29" spans="1:22" x14ac:dyDescent="0.2">
      <c r="A29" s="113" t="s">
        <v>82</v>
      </c>
      <c r="B29">
        <f t="shared" si="0"/>
        <v>10.37</v>
      </c>
      <c r="C29">
        <f t="shared" si="1"/>
        <v>10.01</v>
      </c>
      <c r="D29">
        <f t="shared" si="2"/>
        <v>23</v>
      </c>
      <c r="E29">
        <f t="shared" si="3"/>
        <v>34</v>
      </c>
      <c r="F29">
        <f t="shared" si="4"/>
        <v>9.875</v>
      </c>
      <c r="G29">
        <f t="shared" si="5"/>
        <v>9.5299999999999994</v>
      </c>
      <c r="H29" s="124" t="str">
        <f t="shared" si="6"/>
        <v>Long</v>
      </c>
      <c r="N29" s="113" t="s">
        <v>81</v>
      </c>
      <c r="O29" s="113">
        <v>0.27400000000000002</v>
      </c>
      <c r="P29" s="113">
        <v>0.29199999999999998</v>
      </c>
      <c r="Q29" s="113">
        <v>33</v>
      </c>
      <c r="R29" s="113">
        <v>8</v>
      </c>
      <c r="S29" s="113">
        <v>0.27200000000000002</v>
      </c>
      <c r="T29" s="113">
        <v>0.27800000000000002</v>
      </c>
      <c r="U29" s="113" t="s">
        <v>459</v>
      </c>
      <c r="V29" s="113" t="s">
        <v>412</v>
      </c>
    </row>
    <row r="30" spans="1:22" x14ac:dyDescent="0.2">
      <c r="A30" s="113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4" t="str">
        <f t="shared" si="6"/>
        <v>Short</v>
      </c>
      <c r="N30" s="113" t="s">
        <v>208</v>
      </c>
      <c r="O30" s="113">
        <v>1.53</v>
      </c>
      <c r="P30" s="113">
        <v>0</v>
      </c>
      <c r="Q30" s="113" t="s">
        <v>71</v>
      </c>
      <c r="R30" s="113" t="s">
        <v>71</v>
      </c>
      <c r="S30" s="113" t="s">
        <v>71</v>
      </c>
      <c r="T30" s="113" t="s">
        <v>71</v>
      </c>
      <c r="U30" s="113" t="s">
        <v>460</v>
      </c>
      <c r="V30" s="113" t="s">
        <v>412</v>
      </c>
    </row>
    <row r="31" spans="1:22" x14ac:dyDescent="0.2">
      <c r="A31" s="113" t="s">
        <v>83</v>
      </c>
      <c r="B31">
        <f t="shared" si="0"/>
        <v>3.2</v>
      </c>
      <c r="C31">
        <f t="shared" si="1"/>
        <v>2.75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4" t="str">
        <f t="shared" si="6"/>
        <v>Long</v>
      </c>
      <c r="N31" s="113" t="s">
        <v>209</v>
      </c>
      <c r="O31" s="113">
        <v>7.1999999999999995E-2</v>
      </c>
      <c r="P31" s="113" t="s">
        <v>71</v>
      </c>
      <c r="Q31" s="113" t="s">
        <v>71</v>
      </c>
      <c r="R31" s="113" t="s">
        <v>71</v>
      </c>
      <c r="S31" s="113" t="s">
        <v>71</v>
      </c>
      <c r="T31" s="113" t="s">
        <v>71</v>
      </c>
      <c r="U31" s="113" t="s">
        <v>461</v>
      </c>
      <c r="V31" s="113" t="s">
        <v>412</v>
      </c>
    </row>
    <row r="32" spans="1:22" x14ac:dyDescent="0.2">
      <c r="A32" s="113" t="s">
        <v>212</v>
      </c>
      <c r="B32">
        <f t="shared" si="0"/>
        <v>7.06</v>
      </c>
      <c r="C32">
        <f t="shared" si="1"/>
        <v>7.38</v>
      </c>
      <c r="D32" t="str">
        <f t="shared" si="2"/>
        <v>N/A</v>
      </c>
      <c r="E32">
        <f t="shared" si="3"/>
        <v>4</v>
      </c>
      <c r="F32" t="str">
        <f t="shared" si="4"/>
        <v>N/A</v>
      </c>
      <c r="G32">
        <f t="shared" si="5"/>
        <v>7.02</v>
      </c>
      <c r="H32" s="124" t="str">
        <f t="shared" si="6"/>
        <v>Short</v>
      </c>
      <c r="N32" s="113" t="s">
        <v>210</v>
      </c>
      <c r="O32" s="113">
        <v>0.3</v>
      </c>
      <c r="P32" s="113" t="s">
        <v>71</v>
      </c>
      <c r="Q32" s="113" t="s">
        <v>71</v>
      </c>
      <c r="R32" s="113" t="s">
        <v>71</v>
      </c>
      <c r="S32" s="113" t="s">
        <v>71</v>
      </c>
      <c r="T32" s="113" t="s">
        <v>71</v>
      </c>
      <c r="U32" s="113" t="s">
        <v>462</v>
      </c>
      <c r="V32" s="113" t="s">
        <v>412</v>
      </c>
    </row>
    <row r="33" spans="1:22" x14ac:dyDescent="0.2">
      <c r="A33" s="113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4" t="str">
        <f t="shared" si="6"/>
        <v>Long</v>
      </c>
      <c r="N33" s="113" t="s">
        <v>82</v>
      </c>
      <c r="O33" s="113">
        <v>10.37</v>
      </c>
      <c r="P33" s="113">
        <v>10.01</v>
      </c>
      <c r="Q33" s="113">
        <v>23</v>
      </c>
      <c r="R33" s="113">
        <v>34</v>
      </c>
      <c r="S33" s="113">
        <v>9.875</v>
      </c>
      <c r="T33" s="113">
        <v>9.5299999999999994</v>
      </c>
      <c r="U33" s="113" t="s">
        <v>66</v>
      </c>
      <c r="V33" s="113" t="s">
        <v>412</v>
      </c>
    </row>
    <row r="34" spans="1:22" x14ac:dyDescent="0.2">
      <c r="A34" s="113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4" t="str">
        <f t="shared" si="6"/>
        <v>Short</v>
      </c>
      <c r="N34" s="113" t="s">
        <v>211</v>
      </c>
      <c r="O34" s="113">
        <v>0</v>
      </c>
      <c r="P34" s="113" t="s">
        <v>71</v>
      </c>
      <c r="Q34" s="113" t="s">
        <v>71</v>
      </c>
      <c r="R34" s="113" t="s">
        <v>71</v>
      </c>
      <c r="S34" s="113" t="s">
        <v>71</v>
      </c>
      <c r="T34" s="113" t="s">
        <v>71</v>
      </c>
      <c r="U34" s="113" t="s">
        <v>463</v>
      </c>
      <c r="V34" s="113" t="s">
        <v>412</v>
      </c>
    </row>
    <row r="35" spans="1:22" x14ac:dyDescent="0.2">
      <c r="A35" s="113" t="s">
        <v>214</v>
      </c>
      <c r="B35">
        <f t="shared" si="0"/>
        <v>0.49199999999999999</v>
      </c>
      <c r="C35">
        <f t="shared" si="1"/>
        <v>0.41599999999999998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4" t="str">
        <f t="shared" si="6"/>
        <v>Long</v>
      </c>
      <c r="N35" s="113" t="s">
        <v>766</v>
      </c>
      <c r="O35" s="113">
        <v>7064.5600999999997</v>
      </c>
      <c r="P35" s="113">
        <v>6107.5897999999997</v>
      </c>
      <c r="Q35" s="113">
        <v>33</v>
      </c>
      <c r="R35" s="113" t="s">
        <v>71</v>
      </c>
      <c r="S35" s="113">
        <v>5980.6400999999996</v>
      </c>
      <c r="T35" s="113" t="s">
        <v>71</v>
      </c>
      <c r="U35" s="113" t="s">
        <v>766</v>
      </c>
      <c r="V35" s="113" t="s">
        <v>412</v>
      </c>
    </row>
    <row r="36" spans="1:22" x14ac:dyDescent="0.2">
      <c r="A36" s="113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4" t="str">
        <f t="shared" si="6"/>
        <v>Short</v>
      </c>
      <c r="N36" s="113" t="s">
        <v>767</v>
      </c>
      <c r="O36" s="113">
        <v>4536.6899000000003</v>
      </c>
      <c r="P36" s="113">
        <v>4337.9399000000003</v>
      </c>
      <c r="Q36" s="113">
        <v>32</v>
      </c>
      <c r="R36" s="113" t="s">
        <v>71</v>
      </c>
      <c r="S36" s="113">
        <v>4121.4701999999997</v>
      </c>
      <c r="T36" s="113" t="s">
        <v>71</v>
      </c>
      <c r="U36" s="113" t="s">
        <v>767</v>
      </c>
      <c r="V36" s="113" t="s">
        <v>412</v>
      </c>
    </row>
    <row r="37" spans="1:22" x14ac:dyDescent="0.2">
      <c r="A37" s="113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4" t="str">
        <f t="shared" ref="H37:H68" si="7">IF(B37&gt;C37,"Long","Short")</f>
        <v>Long</v>
      </c>
      <c r="N37" s="113" t="s">
        <v>83</v>
      </c>
      <c r="O37" s="113">
        <v>3.2</v>
      </c>
      <c r="P37" s="113">
        <v>2.75</v>
      </c>
      <c r="Q37" s="113" t="s">
        <v>71</v>
      </c>
      <c r="R37" s="113" t="s">
        <v>71</v>
      </c>
      <c r="S37" s="113" t="s">
        <v>71</v>
      </c>
      <c r="T37" s="113" t="s">
        <v>71</v>
      </c>
      <c r="U37" s="113" t="s">
        <v>464</v>
      </c>
      <c r="V37" s="113" t="s">
        <v>412</v>
      </c>
    </row>
    <row r="38" spans="1:22" x14ac:dyDescent="0.2">
      <c r="A38" s="113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4" t="str">
        <f t="shared" si="7"/>
        <v>Short</v>
      </c>
      <c r="N38" s="113" t="s">
        <v>212</v>
      </c>
      <c r="O38" s="113">
        <v>7.06</v>
      </c>
      <c r="P38" s="113">
        <v>7.38</v>
      </c>
      <c r="Q38" s="113" t="s">
        <v>71</v>
      </c>
      <c r="R38" s="113">
        <v>4</v>
      </c>
      <c r="S38" s="113" t="s">
        <v>71</v>
      </c>
      <c r="T38" s="113">
        <v>7.02</v>
      </c>
      <c r="U38" s="113" t="s">
        <v>465</v>
      </c>
      <c r="V38" s="113" t="s">
        <v>412</v>
      </c>
    </row>
    <row r="39" spans="1:22" x14ac:dyDescent="0.2">
      <c r="A39" s="113" t="s">
        <v>218</v>
      </c>
      <c r="B39">
        <f t="shared" si="0"/>
        <v>8.76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4" t="str">
        <f t="shared" si="7"/>
        <v>Short</v>
      </c>
      <c r="N39" s="113" t="s">
        <v>84</v>
      </c>
      <c r="O39" s="113">
        <v>5.29</v>
      </c>
      <c r="P39" s="113">
        <v>0</v>
      </c>
      <c r="Q39" s="113" t="s">
        <v>71</v>
      </c>
      <c r="R39" s="113" t="s">
        <v>71</v>
      </c>
      <c r="S39" s="113" t="s">
        <v>71</v>
      </c>
      <c r="T39" s="113" t="s">
        <v>71</v>
      </c>
      <c r="U39" s="113" t="s">
        <v>466</v>
      </c>
      <c r="V39" s="113" t="s">
        <v>412</v>
      </c>
    </row>
    <row r="40" spans="1:22" x14ac:dyDescent="0.2">
      <c r="A40" s="113" t="s">
        <v>85</v>
      </c>
      <c r="B40">
        <f t="shared" si="0"/>
        <v>0.77400000000000002</v>
      </c>
      <c r="C40">
        <f t="shared" si="1"/>
        <v>0.754</v>
      </c>
      <c r="D40">
        <f t="shared" si="2"/>
        <v>21</v>
      </c>
      <c r="E40">
        <f t="shared" si="3"/>
        <v>37</v>
      </c>
      <c r="F40">
        <f t="shared" si="4"/>
        <v>0.65</v>
      </c>
      <c r="G40">
        <f t="shared" si="5"/>
        <v>4.4000000000000004</v>
      </c>
      <c r="H40" s="124" t="str">
        <f t="shared" si="7"/>
        <v>Long</v>
      </c>
      <c r="N40" s="113" t="s">
        <v>213</v>
      </c>
      <c r="O40" s="113">
        <v>0</v>
      </c>
      <c r="P40" s="113" t="s">
        <v>71</v>
      </c>
      <c r="Q40" s="113" t="s">
        <v>71</v>
      </c>
      <c r="R40" s="113" t="s">
        <v>71</v>
      </c>
      <c r="S40" s="113" t="s">
        <v>71</v>
      </c>
      <c r="T40" s="113" t="s">
        <v>71</v>
      </c>
      <c r="U40" s="113" t="s">
        <v>467</v>
      </c>
      <c r="V40" s="113" t="s">
        <v>412</v>
      </c>
    </row>
    <row r="41" spans="1:22" x14ac:dyDescent="0.2">
      <c r="A41" s="113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4" t="str">
        <f t="shared" si="7"/>
        <v>Short</v>
      </c>
      <c r="N41" s="113" t="s">
        <v>214</v>
      </c>
      <c r="O41" s="113">
        <v>0.49199999999999999</v>
      </c>
      <c r="P41" s="113">
        <v>0.41599999999999998</v>
      </c>
      <c r="Q41" s="113" t="s">
        <v>71</v>
      </c>
      <c r="R41" s="113" t="s">
        <v>71</v>
      </c>
      <c r="S41" s="113" t="s">
        <v>71</v>
      </c>
      <c r="T41" s="113" t="s">
        <v>71</v>
      </c>
      <c r="U41" s="113" t="s">
        <v>468</v>
      </c>
      <c r="V41" s="113" t="s">
        <v>412</v>
      </c>
    </row>
    <row r="42" spans="1:22" x14ac:dyDescent="0.2">
      <c r="A42" s="113" t="s">
        <v>220</v>
      </c>
      <c r="B42">
        <f t="shared" si="0"/>
        <v>2.25</v>
      </c>
      <c r="C42">
        <f t="shared" si="1"/>
        <v>2.16</v>
      </c>
      <c r="D42">
        <f t="shared" si="2"/>
        <v>4</v>
      </c>
      <c r="E42">
        <f t="shared" si="3"/>
        <v>11</v>
      </c>
      <c r="F42">
        <f t="shared" si="4"/>
        <v>2.33</v>
      </c>
      <c r="G42">
        <f t="shared" si="5"/>
        <v>2.2200000000000002</v>
      </c>
      <c r="H42" s="124" t="str">
        <f t="shared" si="7"/>
        <v>Long</v>
      </c>
      <c r="N42" s="113" t="s">
        <v>215</v>
      </c>
      <c r="O42" s="113">
        <v>0</v>
      </c>
      <c r="P42" s="113" t="s">
        <v>71</v>
      </c>
      <c r="Q42" s="113" t="s">
        <v>71</v>
      </c>
      <c r="R42" s="113" t="s">
        <v>71</v>
      </c>
      <c r="S42" s="113" t="s">
        <v>71</v>
      </c>
      <c r="T42" s="113" t="s">
        <v>71</v>
      </c>
      <c r="U42" s="113" t="s">
        <v>469</v>
      </c>
      <c r="V42" s="113" t="s">
        <v>412</v>
      </c>
    </row>
    <row r="43" spans="1:22" x14ac:dyDescent="0.2">
      <c r="A43" s="113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4" t="str">
        <f t="shared" si="7"/>
        <v>Long</v>
      </c>
      <c r="N43" s="113" t="s">
        <v>768</v>
      </c>
      <c r="O43" s="113">
        <v>1724.11</v>
      </c>
      <c r="P43" s="113">
        <v>1644.77</v>
      </c>
      <c r="Q43" s="113">
        <v>20</v>
      </c>
      <c r="R43" s="113" t="s">
        <v>71</v>
      </c>
      <c r="S43" s="113">
        <v>1664.83</v>
      </c>
      <c r="T43" s="113" t="s">
        <v>71</v>
      </c>
      <c r="U43" s="113" t="s">
        <v>768</v>
      </c>
      <c r="V43" s="113" t="s">
        <v>412</v>
      </c>
    </row>
    <row r="44" spans="1:22" x14ac:dyDescent="0.2">
      <c r="A44" s="113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4" t="str">
        <f t="shared" si="7"/>
        <v>Short</v>
      </c>
      <c r="N44" s="113" t="s">
        <v>216</v>
      </c>
      <c r="O44" s="113">
        <v>0.879</v>
      </c>
      <c r="P44" s="113">
        <v>0</v>
      </c>
      <c r="Q44" s="113" t="s">
        <v>71</v>
      </c>
      <c r="R44" s="113" t="s">
        <v>71</v>
      </c>
      <c r="S44" s="113" t="s">
        <v>71</v>
      </c>
      <c r="T44" s="113" t="s">
        <v>71</v>
      </c>
      <c r="U44" s="113" t="s">
        <v>470</v>
      </c>
      <c r="V44" s="113" t="s">
        <v>412</v>
      </c>
    </row>
    <row r="45" spans="1:22" x14ac:dyDescent="0.2">
      <c r="A45" s="113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4" t="str">
        <f t="shared" si="7"/>
        <v>Short</v>
      </c>
      <c r="N45" s="113" t="s">
        <v>217</v>
      </c>
      <c r="O45" s="113">
        <v>0</v>
      </c>
      <c r="P45" s="113" t="s">
        <v>71</v>
      </c>
      <c r="Q45" s="113" t="s">
        <v>71</v>
      </c>
      <c r="R45" s="113" t="s">
        <v>71</v>
      </c>
      <c r="S45" s="113" t="s">
        <v>71</v>
      </c>
      <c r="T45" s="113" t="s">
        <v>71</v>
      </c>
      <c r="U45" s="113" t="s">
        <v>471</v>
      </c>
      <c r="V45" s="113" t="s">
        <v>412</v>
      </c>
    </row>
    <row r="46" spans="1:22" x14ac:dyDescent="0.2">
      <c r="A46" s="113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4" t="str">
        <f t="shared" si="7"/>
        <v>Short</v>
      </c>
      <c r="N46" s="113" t="s">
        <v>218</v>
      </c>
      <c r="O46" s="113">
        <v>8.76</v>
      </c>
      <c r="P46" s="113" t="s">
        <v>71</v>
      </c>
      <c r="Q46" s="113" t="s">
        <v>71</v>
      </c>
      <c r="R46" s="113" t="s">
        <v>71</v>
      </c>
      <c r="S46" s="113" t="s">
        <v>71</v>
      </c>
      <c r="T46" s="113" t="s">
        <v>71</v>
      </c>
      <c r="U46" s="113" t="s">
        <v>472</v>
      </c>
      <c r="V46" s="113" t="s">
        <v>412</v>
      </c>
    </row>
    <row r="47" spans="1:22" x14ac:dyDescent="0.2">
      <c r="A47" s="113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4" t="str">
        <f t="shared" si="7"/>
        <v>Short</v>
      </c>
      <c r="N47" s="113" t="s">
        <v>85</v>
      </c>
      <c r="O47" s="113">
        <v>0.77400000000000002</v>
      </c>
      <c r="P47" s="113">
        <v>0.754</v>
      </c>
      <c r="Q47" s="113">
        <v>21</v>
      </c>
      <c r="R47" s="113">
        <v>37</v>
      </c>
      <c r="S47" s="113">
        <v>0.65</v>
      </c>
      <c r="T47" s="113">
        <v>4.4000000000000004</v>
      </c>
      <c r="U47" s="113" t="s">
        <v>473</v>
      </c>
      <c r="V47" s="113" t="s">
        <v>412</v>
      </c>
    </row>
    <row r="48" spans="1:22" x14ac:dyDescent="0.2">
      <c r="A48" s="113" t="s">
        <v>222</v>
      </c>
      <c r="B48">
        <f t="shared" si="0"/>
        <v>2.82</v>
      </c>
      <c r="C48">
        <f t="shared" si="1"/>
        <v>2.58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4" t="str">
        <f t="shared" si="7"/>
        <v>Long</v>
      </c>
      <c r="N48" s="113" t="s">
        <v>219</v>
      </c>
      <c r="O48" s="113">
        <v>1.2E-2</v>
      </c>
      <c r="P48" s="113" t="s">
        <v>71</v>
      </c>
      <c r="Q48" s="113" t="s">
        <v>71</v>
      </c>
      <c r="R48" s="113" t="s">
        <v>71</v>
      </c>
      <c r="S48" s="113" t="s">
        <v>71</v>
      </c>
      <c r="T48" s="113" t="s">
        <v>71</v>
      </c>
      <c r="U48" s="113" t="s">
        <v>474</v>
      </c>
      <c r="V48" s="113" t="s">
        <v>412</v>
      </c>
    </row>
    <row r="49" spans="1:22" x14ac:dyDescent="0.2">
      <c r="A49" s="113" t="s">
        <v>90</v>
      </c>
      <c r="B49">
        <f t="shared" si="0"/>
        <v>5.8</v>
      </c>
      <c r="C49">
        <f t="shared" si="1"/>
        <v>5.27</v>
      </c>
      <c r="D49">
        <f t="shared" si="2"/>
        <v>24</v>
      </c>
      <c r="E49">
        <f t="shared" si="3"/>
        <v>34</v>
      </c>
      <c r="F49">
        <f t="shared" si="4"/>
        <v>5.33</v>
      </c>
      <c r="G49">
        <f t="shared" si="5"/>
        <v>5.0999999999999996</v>
      </c>
      <c r="H49" s="124" t="str">
        <f t="shared" si="7"/>
        <v>Long</v>
      </c>
      <c r="N49" s="113" t="s">
        <v>220</v>
      </c>
      <c r="O49" s="113">
        <v>2.25</v>
      </c>
      <c r="P49" s="113">
        <v>2.16</v>
      </c>
      <c r="Q49" s="113">
        <v>4</v>
      </c>
      <c r="R49" s="113">
        <v>11</v>
      </c>
      <c r="S49" s="113">
        <v>2.33</v>
      </c>
      <c r="T49" s="113">
        <v>2.2200000000000002</v>
      </c>
      <c r="U49" s="113" t="s">
        <v>391</v>
      </c>
      <c r="V49" s="113" t="s">
        <v>412</v>
      </c>
    </row>
    <row r="50" spans="1:22" x14ac:dyDescent="0.2">
      <c r="A50" s="113" t="s">
        <v>91</v>
      </c>
      <c r="B50">
        <f t="shared" si="0"/>
        <v>1.9950000000000001</v>
      </c>
      <c r="C50">
        <f t="shared" si="1"/>
        <v>1.845</v>
      </c>
      <c r="D50">
        <f t="shared" si="2"/>
        <v>30</v>
      </c>
      <c r="E50" t="str">
        <f t="shared" si="3"/>
        <v>N/A</v>
      </c>
      <c r="F50">
        <f t="shared" si="4"/>
        <v>1.7549999999999999</v>
      </c>
      <c r="G50" t="str">
        <f t="shared" si="5"/>
        <v>N/A</v>
      </c>
      <c r="H50" s="124" t="str">
        <f t="shared" si="7"/>
        <v>Long</v>
      </c>
      <c r="N50" s="113" t="s">
        <v>769</v>
      </c>
      <c r="O50" s="113">
        <v>0</v>
      </c>
      <c r="P50" s="113" t="s">
        <v>71</v>
      </c>
      <c r="Q50" s="113" t="s">
        <v>71</v>
      </c>
      <c r="R50" s="113" t="s">
        <v>71</v>
      </c>
      <c r="S50" s="113" t="s">
        <v>71</v>
      </c>
      <c r="T50" s="113" t="s">
        <v>71</v>
      </c>
      <c r="U50" s="113" t="s">
        <v>707</v>
      </c>
      <c r="V50" s="113" t="s">
        <v>412</v>
      </c>
    </row>
    <row r="51" spans="1:22" x14ac:dyDescent="0.2">
      <c r="A51" s="113" t="s">
        <v>223</v>
      </c>
      <c r="B51">
        <f t="shared" si="0"/>
        <v>1.6</v>
      </c>
      <c r="C51">
        <f t="shared" si="1"/>
        <v>1.57</v>
      </c>
      <c r="D51">
        <f t="shared" si="2"/>
        <v>19</v>
      </c>
      <c r="E51">
        <f t="shared" si="3"/>
        <v>47</v>
      </c>
      <c r="F51">
        <f t="shared" si="4"/>
        <v>1.46</v>
      </c>
      <c r="G51">
        <f t="shared" si="5"/>
        <v>1.46</v>
      </c>
      <c r="H51" s="124" t="str">
        <f t="shared" si="7"/>
        <v>Long</v>
      </c>
      <c r="N51" s="113" t="s">
        <v>86</v>
      </c>
      <c r="O51" s="113">
        <v>5.8000000000000003E-2</v>
      </c>
      <c r="P51" s="113">
        <v>0</v>
      </c>
      <c r="Q51" s="113">
        <v>10</v>
      </c>
      <c r="R51" s="113">
        <v>19</v>
      </c>
      <c r="S51" s="113">
        <v>5.8000000000000003E-2</v>
      </c>
      <c r="T51" s="113">
        <v>0</v>
      </c>
      <c r="U51" s="113" t="s">
        <v>475</v>
      </c>
      <c r="V51" s="113" t="s">
        <v>412</v>
      </c>
    </row>
    <row r="52" spans="1:22" x14ac:dyDescent="0.2">
      <c r="A52" s="113" t="s">
        <v>224</v>
      </c>
      <c r="B52">
        <f t="shared" si="0"/>
        <v>0.25</v>
      </c>
      <c r="C52">
        <f t="shared" si="1"/>
        <v>0.308</v>
      </c>
      <c r="D52" t="str">
        <f t="shared" si="2"/>
        <v>N/A</v>
      </c>
      <c r="E52">
        <f t="shared" si="3"/>
        <v>8</v>
      </c>
      <c r="F52" t="str">
        <f t="shared" si="4"/>
        <v>N/A</v>
      </c>
      <c r="G52">
        <f t="shared" si="5"/>
        <v>0.24</v>
      </c>
      <c r="H52" s="124" t="str">
        <f t="shared" si="7"/>
        <v>Short</v>
      </c>
      <c r="N52" s="113" t="s">
        <v>87</v>
      </c>
      <c r="O52" s="113">
        <v>0.19</v>
      </c>
      <c r="P52" s="113" t="s">
        <v>71</v>
      </c>
      <c r="Q52" s="113" t="s">
        <v>71</v>
      </c>
      <c r="R52" s="113" t="s">
        <v>71</v>
      </c>
      <c r="S52" s="113" t="s">
        <v>71</v>
      </c>
      <c r="T52" s="113" t="s">
        <v>71</v>
      </c>
      <c r="U52" s="113" t="s">
        <v>476</v>
      </c>
      <c r="V52" s="113" t="s">
        <v>412</v>
      </c>
    </row>
    <row r="53" spans="1:22" x14ac:dyDescent="0.2">
      <c r="A53" s="113" t="s">
        <v>225</v>
      </c>
      <c r="B53">
        <f t="shared" si="0"/>
        <v>0.14399999999999999</v>
      </c>
      <c r="C53">
        <f t="shared" si="1"/>
        <v>0.13200000000000001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4" t="str">
        <f t="shared" si="7"/>
        <v>Long</v>
      </c>
      <c r="N53" s="113" t="s">
        <v>88</v>
      </c>
      <c r="O53" s="113">
        <v>0.17599999999999999</v>
      </c>
      <c r="P53" s="113" t="s">
        <v>71</v>
      </c>
      <c r="Q53" s="113" t="s">
        <v>71</v>
      </c>
      <c r="R53" s="113" t="s">
        <v>71</v>
      </c>
      <c r="S53" s="113" t="s">
        <v>71</v>
      </c>
      <c r="T53" s="113" t="s">
        <v>71</v>
      </c>
      <c r="U53" s="113" t="s">
        <v>477</v>
      </c>
      <c r="V53" s="113" t="s">
        <v>412</v>
      </c>
    </row>
    <row r="54" spans="1:22" x14ac:dyDescent="0.2">
      <c r="A54" s="113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4" t="str">
        <f t="shared" si="7"/>
        <v>Short</v>
      </c>
      <c r="N54" s="113" t="s">
        <v>89</v>
      </c>
      <c r="O54" s="113">
        <v>0.24</v>
      </c>
      <c r="P54" s="113" t="s">
        <v>71</v>
      </c>
      <c r="Q54" s="113" t="s">
        <v>71</v>
      </c>
      <c r="R54" s="113" t="s">
        <v>71</v>
      </c>
      <c r="S54" s="113" t="s">
        <v>71</v>
      </c>
      <c r="T54" s="113" t="s">
        <v>71</v>
      </c>
      <c r="U54" s="113" t="s">
        <v>478</v>
      </c>
      <c r="V54" s="113" t="s">
        <v>412</v>
      </c>
    </row>
    <row r="55" spans="1:22" x14ac:dyDescent="0.2">
      <c r="A55" s="113" t="s">
        <v>227</v>
      </c>
      <c r="B55">
        <f t="shared" si="0"/>
        <v>2.2599999999999998</v>
      </c>
      <c r="C55">
        <f t="shared" si="1"/>
        <v>2.3199999999999998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4" t="str">
        <f t="shared" si="7"/>
        <v>Short</v>
      </c>
      <c r="N55" s="113" t="s">
        <v>221</v>
      </c>
      <c r="O55" s="113">
        <v>0</v>
      </c>
      <c r="P55" s="113" t="s">
        <v>71</v>
      </c>
      <c r="Q55" s="113" t="s">
        <v>71</v>
      </c>
      <c r="R55" s="113" t="s">
        <v>71</v>
      </c>
      <c r="S55" s="113" t="s">
        <v>71</v>
      </c>
      <c r="T55" s="113" t="s">
        <v>71</v>
      </c>
      <c r="U55" s="113" t="s">
        <v>479</v>
      </c>
      <c r="V55" s="113" t="s">
        <v>412</v>
      </c>
    </row>
    <row r="56" spans="1:22" x14ac:dyDescent="0.2">
      <c r="A56" s="113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4" t="str">
        <f t="shared" si="7"/>
        <v>Short</v>
      </c>
      <c r="N56" s="113" t="s">
        <v>222</v>
      </c>
      <c r="O56" s="113">
        <v>2.82</v>
      </c>
      <c r="P56" s="113">
        <v>2.58</v>
      </c>
      <c r="Q56" s="113" t="s">
        <v>71</v>
      </c>
      <c r="R56" s="113" t="s">
        <v>71</v>
      </c>
      <c r="S56" s="113" t="s">
        <v>71</v>
      </c>
      <c r="T56" s="113" t="s">
        <v>71</v>
      </c>
      <c r="U56" s="113" t="s">
        <v>480</v>
      </c>
      <c r="V56" s="113" t="s">
        <v>412</v>
      </c>
    </row>
    <row r="57" spans="1:22" x14ac:dyDescent="0.2">
      <c r="A57" s="113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4" t="str">
        <f t="shared" si="7"/>
        <v>Long</v>
      </c>
      <c r="N57" s="113" t="s">
        <v>90</v>
      </c>
      <c r="O57" s="113">
        <v>5.8</v>
      </c>
      <c r="P57" s="113">
        <v>5.27</v>
      </c>
      <c r="Q57" s="113">
        <v>24</v>
      </c>
      <c r="R57" s="113">
        <v>34</v>
      </c>
      <c r="S57" s="113">
        <v>5.33</v>
      </c>
      <c r="T57" s="113">
        <v>5.0999999999999996</v>
      </c>
      <c r="U57" s="113" t="s">
        <v>72</v>
      </c>
      <c r="V57" s="113" t="s">
        <v>412</v>
      </c>
    </row>
    <row r="58" spans="1:22" x14ac:dyDescent="0.2">
      <c r="A58" s="113" t="s">
        <v>93</v>
      </c>
      <c r="B58">
        <f t="shared" si="0"/>
        <v>10.039999999999999</v>
      </c>
      <c r="C58">
        <f t="shared" si="1"/>
        <v>9.0399999999999991</v>
      </c>
      <c r="D58">
        <f t="shared" si="2"/>
        <v>29</v>
      </c>
      <c r="E58">
        <f t="shared" si="3"/>
        <v>34</v>
      </c>
      <c r="F58">
        <f t="shared" si="4"/>
        <v>8.6</v>
      </c>
      <c r="G58">
        <f t="shared" si="5"/>
        <v>8.34</v>
      </c>
      <c r="H58" s="124" t="str">
        <f t="shared" si="7"/>
        <v>Long</v>
      </c>
      <c r="N58" s="113" t="s">
        <v>91</v>
      </c>
      <c r="O58" s="113">
        <v>1.9950000000000001</v>
      </c>
      <c r="P58" s="113">
        <v>1.845</v>
      </c>
      <c r="Q58" s="113">
        <v>30</v>
      </c>
      <c r="R58" s="113" t="s">
        <v>71</v>
      </c>
      <c r="S58" s="113">
        <v>1.7549999999999999</v>
      </c>
      <c r="T58" s="113" t="s">
        <v>71</v>
      </c>
      <c r="U58" s="113" t="s">
        <v>481</v>
      </c>
      <c r="V58" s="113" t="s">
        <v>412</v>
      </c>
    </row>
    <row r="59" spans="1:22" x14ac:dyDescent="0.2">
      <c r="A59" s="113" t="s">
        <v>399</v>
      </c>
      <c r="B59">
        <f t="shared" si="0"/>
        <v>7.2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4" t="str">
        <f t="shared" si="7"/>
        <v>Long</v>
      </c>
      <c r="N59" s="113" t="s">
        <v>223</v>
      </c>
      <c r="O59" s="113">
        <v>1.6</v>
      </c>
      <c r="P59" s="113">
        <v>1.57</v>
      </c>
      <c r="Q59" s="113">
        <v>19</v>
      </c>
      <c r="R59" s="113">
        <v>47</v>
      </c>
      <c r="S59" s="113">
        <v>1.46</v>
      </c>
      <c r="T59" s="113">
        <v>1.46</v>
      </c>
      <c r="U59" s="113" t="s">
        <v>482</v>
      </c>
      <c r="V59" s="113" t="s">
        <v>412</v>
      </c>
    </row>
    <row r="60" spans="1:22" x14ac:dyDescent="0.2">
      <c r="A60" s="113" t="s">
        <v>229</v>
      </c>
      <c r="B60">
        <f t="shared" si="0"/>
        <v>3.42</v>
      </c>
      <c r="C60">
        <f t="shared" si="1"/>
        <v>3.42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4" t="str">
        <f t="shared" si="7"/>
        <v>Short</v>
      </c>
      <c r="N60" s="113" t="s">
        <v>224</v>
      </c>
      <c r="O60" s="113">
        <v>0.25</v>
      </c>
      <c r="P60" s="113">
        <v>0.308</v>
      </c>
      <c r="Q60" s="113" t="s">
        <v>71</v>
      </c>
      <c r="R60" s="113">
        <v>8</v>
      </c>
      <c r="S60" s="113" t="s">
        <v>71</v>
      </c>
      <c r="T60" s="113">
        <v>0.24</v>
      </c>
      <c r="U60" s="113" t="s">
        <v>483</v>
      </c>
      <c r="V60" s="113" t="s">
        <v>412</v>
      </c>
    </row>
    <row r="61" spans="1:22" x14ac:dyDescent="0.2">
      <c r="A61" s="113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4" t="str">
        <f t="shared" si="7"/>
        <v>Short</v>
      </c>
      <c r="N61" s="113" t="s">
        <v>225</v>
      </c>
      <c r="O61" s="113">
        <v>0.14399999999999999</v>
      </c>
      <c r="P61" s="113">
        <v>0.13200000000000001</v>
      </c>
      <c r="Q61" s="113" t="s">
        <v>71</v>
      </c>
      <c r="R61" s="113" t="s">
        <v>71</v>
      </c>
      <c r="S61" s="113" t="s">
        <v>71</v>
      </c>
      <c r="T61" s="113" t="s">
        <v>71</v>
      </c>
      <c r="U61" s="113" t="s">
        <v>484</v>
      </c>
      <c r="V61" s="113" t="s">
        <v>412</v>
      </c>
    </row>
    <row r="62" spans="1:22" x14ac:dyDescent="0.2">
      <c r="A62" s="113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4" t="str">
        <f t="shared" si="7"/>
        <v>Short</v>
      </c>
      <c r="N62" s="113" t="s">
        <v>226</v>
      </c>
      <c r="O62" s="113">
        <v>0.30399999999999999</v>
      </c>
      <c r="P62" s="113" t="s">
        <v>71</v>
      </c>
      <c r="Q62" s="113" t="s">
        <v>71</v>
      </c>
      <c r="R62" s="113" t="s">
        <v>71</v>
      </c>
      <c r="S62" s="113" t="s">
        <v>71</v>
      </c>
      <c r="T62" s="113" t="s">
        <v>71</v>
      </c>
      <c r="U62" s="113" t="s">
        <v>485</v>
      </c>
      <c r="V62" s="113" t="s">
        <v>412</v>
      </c>
    </row>
    <row r="63" spans="1:22" x14ac:dyDescent="0.2">
      <c r="A63" s="113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4" t="str">
        <f t="shared" si="7"/>
        <v>Short</v>
      </c>
      <c r="N63" s="113" t="s">
        <v>227</v>
      </c>
      <c r="O63" s="113">
        <v>2.2599999999999998</v>
      </c>
      <c r="P63" s="113">
        <v>2.3199999999999998</v>
      </c>
      <c r="Q63" s="113" t="s">
        <v>71</v>
      </c>
      <c r="R63" s="113" t="s">
        <v>71</v>
      </c>
      <c r="S63" s="113" t="s">
        <v>71</v>
      </c>
      <c r="T63" s="113" t="s">
        <v>71</v>
      </c>
      <c r="U63" s="113" t="s">
        <v>486</v>
      </c>
      <c r="V63" s="113" t="s">
        <v>412</v>
      </c>
    </row>
    <row r="64" spans="1:22" x14ac:dyDescent="0.2">
      <c r="A64" s="113" t="s">
        <v>94</v>
      </c>
      <c r="B64">
        <f t="shared" si="0"/>
        <v>12.51</v>
      </c>
      <c r="C64">
        <f t="shared" si="1"/>
        <v>11.54</v>
      </c>
      <c r="D64">
        <f t="shared" si="2"/>
        <v>18</v>
      </c>
      <c r="E64">
        <f t="shared" si="3"/>
        <v>33</v>
      </c>
      <c r="F64">
        <f t="shared" si="4"/>
        <v>12.08</v>
      </c>
      <c r="G64">
        <f t="shared" si="5"/>
        <v>11.47</v>
      </c>
      <c r="H64" s="124" t="str">
        <f t="shared" si="7"/>
        <v>Long</v>
      </c>
      <c r="N64" s="113" t="s">
        <v>228</v>
      </c>
      <c r="O64" s="113">
        <v>1.3</v>
      </c>
      <c r="P64" s="113" t="s">
        <v>71</v>
      </c>
      <c r="Q64" s="113" t="s">
        <v>71</v>
      </c>
      <c r="R64" s="113" t="s">
        <v>71</v>
      </c>
      <c r="S64" s="113" t="s">
        <v>71</v>
      </c>
      <c r="T64" s="113" t="s">
        <v>71</v>
      </c>
      <c r="U64" s="113" t="s">
        <v>487</v>
      </c>
      <c r="V64" s="113" t="s">
        <v>412</v>
      </c>
    </row>
    <row r="65" spans="1:22" x14ac:dyDescent="0.2">
      <c r="A65" s="113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4" t="str">
        <f t="shared" si="7"/>
        <v>Long</v>
      </c>
      <c r="N65" s="113" t="s">
        <v>92</v>
      </c>
      <c r="O65" s="113">
        <v>0.41599999999999998</v>
      </c>
      <c r="P65" s="113">
        <v>0</v>
      </c>
      <c r="Q65" s="113">
        <v>11</v>
      </c>
      <c r="R65" s="113">
        <v>17</v>
      </c>
      <c r="S65" s="113">
        <v>0.51</v>
      </c>
      <c r="T65" s="113">
        <v>0</v>
      </c>
      <c r="U65" s="113" t="s">
        <v>488</v>
      </c>
      <c r="V65" s="113" t="s">
        <v>412</v>
      </c>
    </row>
    <row r="66" spans="1:22" x14ac:dyDescent="0.2">
      <c r="A66" s="113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4" t="str">
        <f t="shared" si="7"/>
        <v>Short</v>
      </c>
      <c r="N66" s="113" t="s">
        <v>93</v>
      </c>
      <c r="O66" s="113">
        <v>10.039999999999999</v>
      </c>
      <c r="P66" s="113">
        <v>9.0399999999999991</v>
      </c>
      <c r="Q66" s="113">
        <v>29</v>
      </c>
      <c r="R66" s="113">
        <v>34</v>
      </c>
      <c r="S66" s="113">
        <v>8.6</v>
      </c>
      <c r="T66" s="113">
        <v>8.34</v>
      </c>
      <c r="U66" s="113" t="s">
        <v>93</v>
      </c>
      <c r="V66" s="113" t="s">
        <v>412</v>
      </c>
    </row>
    <row r="67" spans="1:22" x14ac:dyDescent="0.2">
      <c r="A67" s="113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4" t="str">
        <f t="shared" si="7"/>
        <v>Short</v>
      </c>
      <c r="N67" s="113" t="s">
        <v>399</v>
      </c>
      <c r="O67" s="113">
        <v>7.2</v>
      </c>
      <c r="P67" s="113">
        <v>7.1</v>
      </c>
      <c r="Q67" s="113" t="s">
        <v>71</v>
      </c>
      <c r="R67" s="113" t="s">
        <v>71</v>
      </c>
      <c r="S67" s="113" t="s">
        <v>71</v>
      </c>
      <c r="T67" s="113" t="s">
        <v>71</v>
      </c>
      <c r="U67" s="113" t="s">
        <v>399</v>
      </c>
      <c r="V67" s="113" t="s">
        <v>412</v>
      </c>
    </row>
    <row r="68" spans="1:22" x14ac:dyDescent="0.2">
      <c r="A68" s="113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4" t="str">
        <f t="shared" si="7"/>
        <v>Short</v>
      </c>
      <c r="N68" s="113" t="s">
        <v>229</v>
      </c>
      <c r="O68" s="113">
        <v>3.42</v>
      </c>
      <c r="P68" s="113">
        <v>3.42</v>
      </c>
      <c r="Q68" s="113" t="s">
        <v>71</v>
      </c>
      <c r="R68" s="113" t="s">
        <v>71</v>
      </c>
      <c r="S68" s="113" t="s">
        <v>71</v>
      </c>
      <c r="T68" s="113" t="s">
        <v>71</v>
      </c>
      <c r="U68" s="113" t="s">
        <v>489</v>
      </c>
      <c r="V68" s="113" t="s">
        <v>412</v>
      </c>
    </row>
    <row r="69" spans="1:22" x14ac:dyDescent="0.2">
      <c r="A69" s="113" t="s">
        <v>237</v>
      </c>
      <c r="B69">
        <f t="shared" ref="B69:B132" si="8">VLOOKUP($A69,$N$5:$U$375,2,FALSE)</f>
        <v>3.0449999999999999</v>
      </c>
      <c r="C69">
        <f t="shared" ref="C69:C132" si="9">VLOOKUP($A69,$N$5:$U$375,3,FALSE)</f>
        <v>2.72</v>
      </c>
      <c r="D69">
        <f t="shared" ref="D69:D132" si="10">VLOOKUP($A69,$N$5:$U$375,4,FALSE)</f>
        <v>13</v>
      </c>
      <c r="E69">
        <f t="shared" ref="E69:E132" si="11">VLOOKUP($A69,$N$5:$U$375,5,FALSE)</f>
        <v>19</v>
      </c>
      <c r="F69">
        <f t="shared" ref="F69:F132" si="12">VLOOKUP($A69,$N$5:$U$375,6,FALSE)</f>
        <v>2.9</v>
      </c>
      <c r="G69">
        <f t="shared" ref="G69:G132" si="13">VLOOKUP($A69,$N$5:$U$375,7,FALSE)</f>
        <v>2.7</v>
      </c>
      <c r="H69" s="124" t="str">
        <f t="shared" ref="H69:H100" si="14">IF(B69&gt;C69,"Long","Short")</f>
        <v>Long</v>
      </c>
      <c r="N69" s="113" t="s">
        <v>230</v>
      </c>
      <c r="O69" s="113">
        <v>5.24</v>
      </c>
      <c r="P69" s="113" t="s">
        <v>71</v>
      </c>
      <c r="Q69" s="113" t="s">
        <v>71</v>
      </c>
      <c r="R69" s="113" t="s">
        <v>71</v>
      </c>
      <c r="S69" s="113" t="s">
        <v>71</v>
      </c>
      <c r="T69" s="113" t="s">
        <v>71</v>
      </c>
      <c r="U69" s="113" t="s">
        <v>490</v>
      </c>
      <c r="V69" s="113" t="s">
        <v>412</v>
      </c>
    </row>
    <row r="70" spans="1:22" x14ac:dyDescent="0.2">
      <c r="A70" s="113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4" t="str">
        <f t="shared" si="14"/>
        <v>Short</v>
      </c>
      <c r="N70" s="113" t="s">
        <v>231</v>
      </c>
      <c r="O70" s="113">
        <v>6.84</v>
      </c>
      <c r="P70" s="113" t="s">
        <v>71</v>
      </c>
      <c r="Q70" s="113" t="s">
        <v>71</v>
      </c>
      <c r="R70" s="113" t="s">
        <v>71</v>
      </c>
      <c r="S70" s="113" t="s">
        <v>71</v>
      </c>
      <c r="T70" s="113" t="s">
        <v>71</v>
      </c>
      <c r="U70" s="113" t="s">
        <v>491</v>
      </c>
      <c r="V70" s="113" t="s">
        <v>412</v>
      </c>
    </row>
    <row r="71" spans="1:22" x14ac:dyDescent="0.2">
      <c r="A71" s="113" t="s">
        <v>239</v>
      </c>
      <c r="B71">
        <f t="shared" si="8"/>
        <v>0.33200000000000002</v>
      </c>
      <c r="C71">
        <f t="shared" si="9"/>
        <v>0.30399999999999999</v>
      </c>
      <c r="D71">
        <f t="shared" si="10"/>
        <v>21</v>
      </c>
      <c r="E71">
        <f t="shared" si="11"/>
        <v>33</v>
      </c>
      <c r="F71">
        <f t="shared" si="12"/>
        <v>0.3</v>
      </c>
      <c r="G71">
        <f t="shared" si="13"/>
        <v>0.28699999999999998</v>
      </c>
      <c r="H71" s="124" t="str">
        <f t="shared" si="14"/>
        <v>Long</v>
      </c>
      <c r="N71" s="113" t="s">
        <v>232</v>
      </c>
      <c r="O71" s="113">
        <v>0</v>
      </c>
      <c r="P71" s="113">
        <v>2996.21</v>
      </c>
      <c r="Q71" s="113">
        <v>28</v>
      </c>
      <c r="R71" s="113">
        <v>0</v>
      </c>
      <c r="S71" s="113">
        <v>2751.6201000000001</v>
      </c>
      <c r="T71" s="113">
        <v>0</v>
      </c>
      <c r="U71" s="113" t="s">
        <v>492</v>
      </c>
      <c r="V71" s="113" t="s">
        <v>412</v>
      </c>
    </row>
    <row r="72" spans="1:22" x14ac:dyDescent="0.2">
      <c r="A72" s="113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4" t="str">
        <f t="shared" si="14"/>
        <v>Long</v>
      </c>
      <c r="N72" s="113" t="s">
        <v>770</v>
      </c>
      <c r="O72" s="113">
        <v>15300.2402</v>
      </c>
      <c r="P72" s="113">
        <v>14917.190399999999</v>
      </c>
      <c r="Q72" s="113">
        <v>12</v>
      </c>
      <c r="R72" s="113">
        <v>21</v>
      </c>
      <c r="S72" s="113">
        <v>15218.440399999999</v>
      </c>
      <c r="T72" s="113">
        <v>13946.3398</v>
      </c>
      <c r="U72" s="113" t="s">
        <v>771</v>
      </c>
      <c r="V72" s="113" t="s">
        <v>412</v>
      </c>
    </row>
    <row r="73" spans="1:22" x14ac:dyDescent="0.2">
      <c r="A73" s="113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4" t="str">
        <f t="shared" si="14"/>
        <v>Long</v>
      </c>
      <c r="N73" s="113" t="s">
        <v>772</v>
      </c>
      <c r="O73" s="113">
        <v>0</v>
      </c>
      <c r="P73" s="113" t="s">
        <v>71</v>
      </c>
      <c r="Q73" s="113" t="s">
        <v>71</v>
      </c>
      <c r="R73" s="113" t="s">
        <v>71</v>
      </c>
      <c r="S73" s="113" t="s">
        <v>71</v>
      </c>
      <c r="T73" s="113" t="s">
        <v>71</v>
      </c>
      <c r="U73" s="113" t="s">
        <v>713</v>
      </c>
      <c r="V73" s="113" t="s">
        <v>412</v>
      </c>
    </row>
    <row r="74" spans="1:22" x14ac:dyDescent="0.2">
      <c r="A74" s="113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4" t="str">
        <f t="shared" si="14"/>
        <v>Long</v>
      </c>
      <c r="N74" s="113" t="s">
        <v>94</v>
      </c>
      <c r="O74" s="113">
        <v>12.51</v>
      </c>
      <c r="P74" s="113">
        <v>11.54</v>
      </c>
      <c r="Q74" s="113">
        <v>18</v>
      </c>
      <c r="R74" s="113">
        <v>33</v>
      </c>
      <c r="S74" s="113">
        <v>12.08</v>
      </c>
      <c r="T74" s="113">
        <v>11.47</v>
      </c>
      <c r="U74" s="113" t="s">
        <v>8</v>
      </c>
      <c r="V74" s="113" t="s">
        <v>412</v>
      </c>
    </row>
    <row r="75" spans="1:22" x14ac:dyDescent="0.2">
      <c r="A75" s="113" t="s">
        <v>243</v>
      </c>
      <c r="B75">
        <f t="shared" si="8"/>
        <v>2.06</v>
      </c>
      <c r="C75">
        <f t="shared" si="9"/>
        <v>1.83</v>
      </c>
      <c r="D75">
        <f t="shared" si="10"/>
        <v>21</v>
      </c>
      <c r="E75">
        <f t="shared" si="11"/>
        <v>33</v>
      </c>
      <c r="F75">
        <f t="shared" si="12"/>
        <v>1.47</v>
      </c>
      <c r="G75">
        <f t="shared" si="13"/>
        <v>1.365</v>
      </c>
      <c r="H75" s="124" t="str">
        <f t="shared" si="14"/>
        <v>Long</v>
      </c>
      <c r="N75" s="113" t="s">
        <v>756</v>
      </c>
      <c r="O75" s="113">
        <v>8.25</v>
      </c>
      <c r="P75" s="113">
        <v>7.81</v>
      </c>
      <c r="Q75" s="113">
        <v>4</v>
      </c>
      <c r="R75" s="113">
        <v>11</v>
      </c>
      <c r="S75" s="113">
        <v>8.5</v>
      </c>
      <c r="T75" s="113">
        <v>8</v>
      </c>
      <c r="U75" s="113" t="s">
        <v>756</v>
      </c>
      <c r="V75" s="113" t="s">
        <v>412</v>
      </c>
    </row>
    <row r="76" spans="1:22" x14ac:dyDescent="0.2">
      <c r="A76" s="113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4" t="str">
        <f t="shared" si="14"/>
        <v>Long</v>
      </c>
      <c r="N76" s="113" t="s">
        <v>233</v>
      </c>
      <c r="O76" s="113">
        <v>13084.1523</v>
      </c>
      <c r="P76" s="113">
        <v>0.32</v>
      </c>
      <c r="Q76" s="113" t="s">
        <v>71</v>
      </c>
      <c r="R76" s="113" t="s">
        <v>71</v>
      </c>
      <c r="S76" s="113" t="s">
        <v>71</v>
      </c>
      <c r="T76" s="113" t="s">
        <v>71</v>
      </c>
      <c r="U76" s="113" t="s">
        <v>493</v>
      </c>
      <c r="V76" s="113" t="s">
        <v>412</v>
      </c>
    </row>
    <row r="77" spans="1:22" x14ac:dyDescent="0.2">
      <c r="A77" s="113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4" t="str">
        <f t="shared" si="14"/>
        <v>Long</v>
      </c>
      <c r="N77" s="113" t="s">
        <v>234</v>
      </c>
      <c r="O77" s="113">
        <v>0.05</v>
      </c>
      <c r="P77" s="113" t="s">
        <v>71</v>
      </c>
      <c r="Q77" s="113" t="s">
        <v>71</v>
      </c>
      <c r="R77" s="113" t="s">
        <v>71</v>
      </c>
      <c r="S77" s="113" t="s">
        <v>71</v>
      </c>
      <c r="T77" s="113" t="s">
        <v>71</v>
      </c>
      <c r="U77" s="113" t="s">
        <v>494</v>
      </c>
      <c r="V77" s="113" t="s">
        <v>412</v>
      </c>
    </row>
    <row r="78" spans="1:22" x14ac:dyDescent="0.2">
      <c r="A78" s="113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4" t="str">
        <f t="shared" si="14"/>
        <v>Short</v>
      </c>
      <c r="N78" s="113" t="s">
        <v>235</v>
      </c>
      <c r="O78" s="113">
        <v>0</v>
      </c>
      <c r="P78" s="113" t="s">
        <v>71</v>
      </c>
      <c r="Q78" s="113" t="s">
        <v>71</v>
      </c>
      <c r="R78" s="113" t="s">
        <v>71</v>
      </c>
      <c r="S78" s="113" t="s">
        <v>71</v>
      </c>
      <c r="T78" s="113" t="s">
        <v>71</v>
      </c>
      <c r="U78" s="113" t="s">
        <v>495</v>
      </c>
      <c r="V78" s="113" t="s">
        <v>412</v>
      </c>
    </row>
    <row r="79" spans="1:22" x14ac:dyDescent="0.2">
      <c r="A79" s="113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4" t="str">
        <f t="shared" si="14"/>
        <v>Short</v>
      </c>
      <c r="N79" s="113" t="s">
        <v>236</v>
      </c>
      <c r="O79" s="113">
        <v>0.64</v>
      </c>
      <c r="P79" s="113" t="s">
        <v>71</v>
      </c>
      <c r="Q79" s="113" t="s">
        <v>71</v>
      </c>
      <c r="R79" s="113" t="s">
        <v>71</v>
      </c>
      <c r="S79" s="113" t="s">
        <v>71</v>
      </c>
      <c r="T79" s="113" t="s">
        <v>71</v>
      </c>
      <c r="U79" s="113" t="s">
        <v>496</v>
      </c>
      <c r="V79" s="113" t="s">
        <v>412</v>
      </c>
    </row>
    <row r="80" spans="1:22" x14ac:dyDescent="0.2">
      <c r="A80" s="113" t="s">
        <v>96</v>
      </c>
      <c r="B80">
        <f t="shared" si="8"/>
        <v>33.119999999999997</v>
      </c>
      <c r="C80">
        <f t="shared" si="9"/>
        <v>34.56</v>
      </c>
      <c r="D80" t="str">
        <f t="shared" si="10"/>
        <v>N/A</v>
      </c>
      <c r="E80">
        <f t="shared" si="11"/>
        <v>13</v>
      </c>
      <c r="F80" t="str">
        <f t="shared" si="12"/>
        <v>N/A</v>
      </c>
      <c r="G80">
        <f t="shared" si="13"/>
        <v>33.299999999999997</v>
      </c>
      <c r="H80" s="124" t="str">
        <f t="shared" si="14"/>
        <v>Short</v>
      </c>
      <c r="N80" s="113" t="s">
        <v>237</v>
      </c>
      <c r="O80" s="113">
        <v>3.0449999999999999</v>
      </c>
      <c r="P80" s="113">
        <v>2.72</v>
      </c>
      <c r="Q80" s="113">
        <v>13</v>
      </c>
      <c r="R80" s="113">
        <v>19</v>
      </c>
      <c r="S80" s="113">
        <v>2.9</v>
      </c>
      <c r="T80" s="113">
        <v>2.7</v>
      </c>
      <c r="U80" s="113" t="s">
        <v>497</v>
      </c>
      <c r="V80" s="113" t="s">
        <v>412</v>
      </c>
    </row>
    <row r="81" spans="1:22" x14ac:dyDescent="0.2">
      <c r="A81" s="113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4" t="str">
        <f t="shared" si="14"/>
        <v>Long</v>
      </c>
      <c r="N81" s="113" t="s">
        <v>238</v>
      </c>
      <c r="O81" s="113">
        <v>0.25</v>
      </c>
      <c r="P81" s="113" t="s">
        <v>71</v>
      </c>
      <c r="Q81" s="113" t="s">
        <v>71</v>
      </c>
      <c r="R81" s="113" t="s">
        <v>71</v>
      </c>
      <c r="S81" s="113" t="s">
        <v>71</v>
      </c>
      <c r="T81" s="113" t="s">
        <v>71</v>
      </c>
      <c r="U81" s="113" t="s">
        <v>498</v>
      </c>
      <c r="V81" s="113" t="s">
        <v>412</v>
      </c>
    </row>
    <row r="82" spans="1:22" x14ac:dyDescent="0.2">
      <c r="A82" s="113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4" t="str">
        <f t="shared" si="14"/>
        <v>Long</v>
      </c>
      <c r="N82" s="113" t="s">
        <v>773</v>
      </c>
      <c r="O82" s="113">
        <v>7949.2798000000003</v>
      </c>
      <c r="P82" s="113">
        <v>8421.5596000000005</v>
      </c>
      <c r="Q82" s="113" t="s">
        <v>71</v>
      </c>
      <c r="R82" s="113">
        <v>11</v>
      </c>
      <c r="S82" s="113" t="s">
        <v>71</v>
      </c>
      <c r="T82" s="113">
        <v>7775.9701999999997</v>
      </c>
      <c r="U82" s="113" t="s">
        <v>757</v>
      </c>
      <c r="V82" s="113" t="s">
        <v>412</v>
      </c>
    </row>
    <row r="83" spans="1:22" x14ac:dyDescent="0.2">
      <c r="A83" s="113" t="s">
        <v>248</v>
      </c>
      <c r="B83">
        <f t="shared" si="8"/>
        <v>1.8680000000000001</v>
      </c>
      <c r="C83">
        <f t="shared" si="9"/>
        <v>1.83</v>
      </c>
      <c r="D83">
        <f t="shared" si="10"/>
        <v>36</v>
      </c>
      <c r="E83" t="str">
        <f t="shared" si="11"/>
        <v>N/A</v>
      </c>
      <c r="F83">
        <f t="shared" si="12"/>
        <v>1.58</v>
      </c>
      <c r="G83" t="str">
        <f t="shared" si="13"/>
        <v>N/A</v>
      </c>
      <c r="H83" s="124" t="str">
        <f t="shared" si="14"/>
        <v>Long</v>
      </c>
      <c r="N83" s="113" t="s">
        <v>239</v>
      </c>
      <c r="O83" s="113">
        <v>0.33200000000000002</v>
      </c>
      <c r="P83" s="113">
        <v>0.30399999999999999</v>
      </c>
      <c r="Q83" s="113">
        <v>21</v>
      </c>
      <c r="R83" s="113">
        <v>33</v>
      </c>
      <c r="S83" s="113">
        <v>0.3</v>
      </c>
      <c r="T83" s="113">
        <v>0.28699999999999998</v>
      </c>
      <c r="U83" s="113" t="s">
        <v>499</v>
      </c>
      <c r="V83" s="113" t="s">
        <v>412</v>
      </c>
    </row>
    <row r="84" spans="1:22" x14ac:dyDescent="0.2">
      <c r="A84" s="113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4" t="str">
        <f t="shared" si="14"/>
        <v>Short</v>
      </c>
      <c r="N84" s="113" t="s">
        <v>240</v>
      </c>
      <c r="O84" s="113">
        <v>1.5</v>
      </c>
      <c r="P84" s="113">
        <v>0</v>
      </c>
      <c r="Q84" s="113">
        <v>13</v>
      </c>
      <c r="R84" s="113">
        <v>25</v>
      </c>
      <c r="S84" s="113">
        <v>1.28</v>
      </c>
      <c r="T84" s="113">
        <v>0</v>
      </c>
      <c r="U84" s="113" t="s">
        <v>500</v>
      </c>
      <c r="V84" s="113" t="s">
        <v>412</v>
      </c>
    </row>
    <row r="85" spans="1:22" x14ac:dyDescent="0.2">
      <c r="A85" s="113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4" t="str">
        <f t="shared" si="14"/>
        <v>Short</v>
      </c>
      <c r="N85" s="113" t="s">
        <v>774</v>
      </c>
      <c r="O85" s="113">
        <v>32.409999999999997</v>
      </c>
      <c r="P85" s="113">
        <v>19.350000000000001</v>
      </c>
      <c r="Q85" s="113">
        <v>6</v>
      </c>
      <c r="R85" s="113">
        <v>9</v>
      </c>
      <c r="S85" s="113">
        <v>23.51</v>
      </c>
      <c r="T85" s="113">
        <v>18.8</v>
      </c>
      <c r="U85" s="113" t="s">
        <v>714</v>
      </c>
      <c r="V85" s="113" t="s">
        <v>412</v>
      </c>
    </row>
    <row r="86" spans="1:22" x14ac:dyDescent="0.2">
      <c r="A86" s="113" t="s">
        <v>99</v>
      </c>
      <c r="B86">
        <f t="shared" si="8"/>
        <v>4.96</v>
      </c>
      <c r="C86">
        <f t="shared" si="9"/>
        <v>4.6399999999999997</v>
      </c>
      <c r="D86">
        <f t="shared" si="10"/>
        <v>6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4" t="str">
        <f t="shared" si="14"/>
        <v>Long</v>
      </c>
      <c r="N86" s="113" t="s">
        <v>241</v>
      </c>
      <c r="O86" s="113">
        <v>22.36</v>
      </c>
      <c r="P86" s="113">
        <v>1.28</v>
      </c>
      <c r="Q86" s="113">
        <v>0</v>
      </c>
      <c r="R86" s="113">
        <v>4</v>
      </c>
      <c r="S86" s="113">
        <v>22.36</v>
      </c>
      <c r="T86" s="113">
        <v>1.29</v>
      </c>
      <c r="U86" s="113" t="s">
        <v>501</v>
      </c>
      <c r="V86" s="113" t="s">
        <v>412</v>
      </c>
    </row>
    <row r="87" spans="1:22" x14ac:dyDescent="0.2">
      <c r="A87" s="113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4" t="str">
        <f t="shared" si="14"/>
        <v>Short</v>
      </c>
      <c r="N87" s="113" t="s">
        <v>242</v>
      </c>
      <c r="O87" s="113">
        <v>6.82</v>
      </c>
      <c r="P87" s="113">
        <v>0</v>
      </c>
      <c r="Q87" s="113">
        <v>26</v>
      </c>
      <c r="R87" s="113">
        <v>44</v>
      </c>
      <c r="S87" s="113">
        <v>6.97</v>
      </c>
      <c r="T87" s="113">
        <v>0</v>
      </c>
      <c r="U87" s="113" t="s">
        <v>502</v>
      </c>
      <c r="V87" s="113" t="s">
        <v>412</v>
      </c>
    </row>
    <row r="88" spans="1:22" x14ac:dyDescent="0.2">
      <c r="A88" s="113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4" t="str">
        <f t="shared" si="14"/>
        <v>Short</v>
      </c>
      <c r="N88" s="113" t="s">
        <v>243</v>
      </c>
      <c r="O88" s="113">
        <v>2.06</v>
      </c>
      <c r="P88" s="113">
        <v>1.83</v>
      </c>
      <c r="Q88" s="113">
        <v>21</v>
      </c>
      <c r="R88" s="113">
        <v>33</v>
      </c>
      <c r="S88" s="113">
        <v>1.47</v>
      </c>
      <c r="T88" s="113">
        <v>1.365</v>
      </c>
      <c r="U88" s="113" t="s">
        <v>503</v>
      </c>
      <c r="V88" s="113" t="s">
        <v>412</v>
      </c>
    </row>
    <row r="89" spans="1:22" x14ac:dyDescent="0.2">
      <c r="A89" s="113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4" t="str">
        <f t="shared" si="14"/>
        <v>Short</v>
      </c>
      <c r="N89" s="113" t="s">
        <v>95</v>
      </c>
      <c r="O89" s="113">
        <v>7.4999999999999997E-2</v>
      </c>
      <c r="P89" s="113">
        <v>0</v>
      </c>
      <c r="Q89" s="113" t="s">
        <v>71</v>
      </c>
      <c r="R89" s="113" t="s">
        <v>71</v>
      </c>
      <c r="S89" s="113" t="s">
        <v>71</v>
      </c>
      <c r="T89" s="113" t="s">
        <v>71</v>
      </c>
      <c r="U89" s="113" t="s">
        <v>504</v>
      </c>
      <c r="V89" s="113" t="s">
        <v>412</v>
      </c>
    </row>
    <row r="90" spans="1:22" x14ac:dyDescent="0.2">
      <c r="A90" s="113" t="s">
        <v>253</v>
      </c>
      <c r="B90">
        <f t="shared" si="8"/>
        <v>2.2999999999999998</v>
      </c>
      <c r="C90">
        <f t="shared" si="9"/>
        <v>2.17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4" t="str">
        <f t="shared" si="14"/>
        <v>Long</v>
      </c>
      <c r="N90" s="113" t="s">
        <v>244</v>
      </c>
      <c r="O90" s="113">
        <v>5.27</v>
      </c>
      <c r="P90" s="113">
        <v>0</v>
      </c>
      <c r="Q90" s="113">
        <v>26</v>
      </c>
      <c r="R90" s="113">
        <v>44</v>
      </c>
      <c r="S90" s="113">
        <v>5.46</v>
      </c>
      <c r="T90" s="113">
        <v>0</v>
      </c>
      <c r="U90" s="113" t="s">
        <v>505</v>
      </c>
      <c r="V90" s="113" t="s">
        <v>412</v>
      </c>
    </row>
    <row r="91" spans="1:22" x14ac:dyDescent="0.2">
      <c r="A91" s="113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4" t="str">
        <f t="shared" si="14"/>
        <v>Short</v>
      </c>
      <c r="N91" s="113" t="s">
        <v>245</v>
      </c>
      <c r="O91" s="113">
        <v>0.15</v>
      </c>
      <c r="P91" s="113" t="s">
        <v>71</v>
      </c>
      <c r="Q91" s="113" t="s">
        <v>71</v>
      </c>
      <c r="R91" s="113" t="s">
        <v>71</v>
      </c>
      <c r="S91" s="113" t="s">
        <v>71</v>
      </c>
      <c r="T91" s="113" t="s">
        <v>71</v>
      </c>
      <c r="U91" s="113" t="s">
        <v>506</v>
      </c>
      <c r="V91" s="113" t="s">
        <v>412</v>
      </c>
    </row>
    <row r="92" spans="1:22" x14ac:dyDescent="0.2">
      <c r="A92" s="113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4" t="str">
        <f t="shared" si="14"/>
        <v>Long</v>
      </c>
      <c r="N92" s="113" t="s">
        <v>246</v>
      </c>
      <c r="O92" s="113">
        <v>0</v>
      </c>
      <c r="P92" s="113" t="s">
        <v>71</v>
      </c>
      <c r="Q92" s="113" t="s">
        <v>71</v>
      </c>
      <c r="R92" s="113" t="s">
        <v>71</v>
      </c>
      <c r="S92" s="113" t="s">
        <v>71</v>
      </c>
      <c r="T92" s="113" t="s">
        <v>71</v>
      </c>
      <c r="U92" s="113" t="s">
        <v>507</v>
      </c>
      <c r="V92" s="113" t="s">
        <v>412</v>
      </c>
    </row>
    <row r="93" spans="1:22" x14ac:dyDescent="0.2">
      <c r="A93" s="113" t="s">
        <v>100</v>
      </c>
      <c r="B93">
        <f t="shared" si="8"/>
        <v>14.65</v>
      </c>
      <c r="C93">
        <f t="shared" si="9"/>
        <v>14.4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4" t="str">
        <f t="shared" si="14"/>
        <v>Long</v>
      </c>
      <c r="N93" s="113" t="s">
        <v>96</v>
      </c>
      <c r="O93" s="113">
        <v>33.119999999999997</v>
      </c>
      <c r="P93" s="113">
        <v>34.56</v>
      </c>
      <c r="Q93" s="113" t="s">
        <v>71</v>
      </c>
      <c r="R93" s="113">
        <v>13</v>
      </c>
      <c r="S93" s="113" t="s">
        <v>71</v>
      </c>
      <c r="T93" s="113">
        <v>33.299999999999997</v>
      </c>
      <c r="U93" s="113" t="s">
        <v>508</v>
      </c>
      <c r="V93" s="113" t="s">
        <v>412</v>
      </c>
    </row>
    <row r="94" spans="1:22" x14ac:dyDescent="0.2">
      <c r="A94" s="113" t="s">
        <v>101</v>
      </c>
      <c r="B94">
        <f t="shared" si="8"/>
        <v>2.19</v>
      </c>
      <c r="C94">
        <f t="shared" si="9"/>
        <v>1.8740000000000001</v>
      </c>
      <c r="D94">
        <f t="shared" si="10"/>
        <v>19</v>
      </c>
      <c r="E94" t="str">
        <f t="shared" si="11"/>
        <v>N/A</v>
      </c>
      <c r="F94">
        <f t="shared" si="12"/>
        <v>1.8320000000000001</v>
      </c>
      <c r="G94" t="str">
        <f t="shared" si="13"/>
        <v>N/A</v>
      </c>
      <c r="H94" s="124" t="str">
        <f t="shared" si="14"/>
        <v>Long</v>
      </c>
      <c r="N94" s="113" t="s">
        <v>247</v>
      </c>
      <c r="O94" s="113">
        <v>20.3</v>
      </c>
      <c r="P94" s="113">
        <v>20</v>
      </c>
      <c r="Q94" s="113" t="s">
        <v>71</v>
      </c>
      <c r="R94" s="113" t="s">
        <v>71</v>
      </c>
      <c r="S94" s="113" t="s">
        <v>71</v>
      </c>
      <c r="T94" s="113" t="s">
        <v>71</v>
      </c>
      <c r="U94" s="113" t="s">
        <v>509</v>
      </c>
      <c r="V94" s="113" t="s">
        <v>412</v>
      </c>
    </row>
    <row r="95" spans="1:22" x14ac:dyDescent="0.2">
      <c r="A95" s="113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4" t="str">
        <f t="shared" si="14"/>
        <v>Short</v>
      </c>
      <c r="N95" s="113" t="s">
        <v>97</v>
      </c>
      <c r="O95" s="113">
        <v>0.62</v>
      </c>
      <c r="P95" s="113">
        <v>0</v>
      </c>
      <c r="Q95" s="113">
        <v>38</v>
      </c>
      <c r="R95" s="113" t="s">
        <v>71</v>
      </c>
      <c r="S95" s="113">
        <v>0.58599999999999997</v>
      </c>
      <c r="T95" s="113" t="s">
        <v>71</v>
      </c>
      <c r="U95" s="113" t="s">
        <v>510</v>
      </c>
      <c r="V95" s="113" t="s">
        <v>412</v>
      </c>
    </row>
    <row r="96" spans="1:22" x14ac:dyDescent="0.2">
      <c r="A96" s="113" t="s">
        <v>102</v>
      </c>
      <c r="B96">
        <f t="shared" si="8"/>
        <v>7.6</v>
      </c>
      <c r="C96">
        <f t="shared" si="9"/>
        <v>7.17</v>
      </c>
      <c r="D96">
        <f t="shared" si="10"/>
        <v>24</v>
      </c>
      <c r="E96" t="str">
        <f t="shared" si="11"/>
        <v>N/A</v>
      </c>
      <c r="F96">
        <f t="shared" si="12"/>
        <v>6.97</v>
      </c>
      <c r="G96" t="str">
        <f t="shared" si="13"/>
        <v>N/A</v>
      </c>
      <c r="H96" s="124" t="str">
        <f t="shared" si="14"/>
        <v>Long</v>
      </c>
      <c r="N96" s="113" t="s">
        <v>248</v>
      </c>
      <c r="O96" s="113">
        <v>1.8680000000000001</v>
      </c>
      <c r="P96" s="113">
        <v>1.83</v>
      </c>
      <c r="Q96" s="113">
        <v>36</v>
      </c>
      <c r="R96" s="113" t="s">
        <v>71</v>
      </c>
      <c r="S96" s="113">
        <v>1.58</v>
      </c>
      <c r="T96" s="113" t="s">
        <v>71</v>
      </c>
      <c r="U96" s="113" t="s">
        <v>511</v>
      </c>
      <c r="V96" s="113" t="s">
        <v>412</v>
      </c>
    </row>
    <row r="97" spans="1:22" x14ac:dyDescent="0.2">
      <c r="A97" s="113" t="s">
        <v>103</v>
      </c>
      <c r="B97">
        <f t="shared" si="8"/>
        <v>2.0699999999999998</v>
      </c>
      <c r="C97">
        <f t="shared" si="9"/>
        <v>1.9650000000000001</v>
      </c>
      <c r="D97">
        <f t="shared" si="10"/>
        <v>13</v>
      </c>
      <c r="E97">
        <f t="shared" si="11"/>
        <v>24</v>
      </c>
      <c r="F97">
        <f t="shared" si="12"/>
        <v>2.08</v>
      </c>
      <c r="G97">
        <f t="shared" si="13"/>
        <v>1.9650000000000001</v>
      </c>
      <c r="H97" s="124" t="str">
        <f t="shared" si="14"/>
        <v>Long</v>
      </c>
      <c r="N97" s="113" t="s">
        <v>249</v>
      </c>
      <c r="O97" s="113">
        <v>0</v>
      </c>
      <c r="P97" s="113" t="s">
        <v>71</v>
      </c>
      <c r="Q97" s="113" t="s">
        <v>71</v>
      </c>
      <c r="R97" s="113" t="s">
        <v>71</v>
      </c>
      <c r="S97" s="113" t="s">
        <v>71</v>
      </c>
      <c r="T97" s="113" t="s">
        <v>71</v>
      </c>
      <c r="U97" s="113" t="s">
        <v>512</v>
      </c>
      <c r="V97" s="113" t="s">
        <v>412</v>
      </c>
    </row>
    <row r="98" spans="1:22" x14ac:dyDescent="0.2">
      <c r="A98" s="113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4" t="str">
        <f t="shared" si="14"/>
        <v>Long</v>
      </c>
      <c r="N98" s="113" t="s">
        <v>98</v>
      </c>
      <c r="O98" s="113">
        <v>0</v>
      </c>
      <c r="P98" s="113">
        <v>0</v>
      </c>
      <c r="Q98" s="113">
        <v>32</v>
      </c>
      <c r="R98" s="113" t="s">
        <v>71</v>
      </c>
      <c r="S98" s="113">
        <v>0.81</v>
      </c>
      <c r="T98" s="113" t="s">
        <v>71</v>
      </c>
      <c r="U98" s="113" t="s">
        <v>513</v>
      </c>
      <c r="V98" s="113" t="s">
        <v>412</v>
      </c>
    </row>
    <row r="99" spans="1:22" x14ac:dyDescent="0.2">
      <c r="A99" s="113" t="s">
        <v>105</v>
      </c>
      <c r="B99">
        <f t="shared" si="8"/>
        <v>1.8859999999999999</v>
      </c>
      <c r="C99">
        <f t="shared" si="9"/>
        <v>1.9079999999999999</v>
      </c>
      <c r="D99" t="str">
        <f t="shared" si="10"/>
        <v>N/A</v>
      </c>
      <c r="E99">
        <f t="shared" si="11"/>
        <v>32</v>
      </c>
      <c r="F99" t="str">
        <f t="shared" si="12"/>
        <v>N/A</v>
      </c>
      <c r="G99">
        <f t="shared" si="13"/>
        <v>1.82</v>
      </c>
      <c r="H99" s="124" t="str">
        <f t="shared" si="14"/>
        <v>Short</v>
      </c>
      <c r="N99" s="113" t="s">
        <v>99</v>
      </c>
      <c r="O99" s="113">
        <v>4.96</v>
      </c>
      <c r="P99" s="113">
        <v>4.6399999999999997</v>
      </c>
      <c r="Q99" s="113">
        <v>6</v>
      </c>
      <c r="R99" s="113" t="s">
        <v>71</v>
      </c>
      <c r="S99" s="113">
        <v>5</v>
      </c>
      <c r="T99" s="113" t="s">
        <v>71</v>
      </c>
      <c r="U99" s="113" t="s">
        <v>514</v>
      </c>
      <c r="V99" s="113" t="s">
        <v>412</v>
      </c>
    </row>
    <row r="100" spans="1:22" x14ac:dyDescent="0.2">
      <c r="A100" s="113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4" t="str">
        <f t="shared" si="14"/>
        <v>Short</v>
      </c>
      <c r="N100" s="113" t="s">
        <v>250</v>
      </c>
      <c r="O100" s="113">
        <v>2.6</v>
      </c>
      <c r="P100" s="113" t="s">
        <v>71</v>
      </c>
      <c r="Q100" s="113" t="s">
        <v>71</v>
      </c>
      <c r="R100" s="113" t="s">
        <v>71</v>
      </c>
      <c r="S100" s="113" t="s">
        <v>71</v>
      </c>
      <c r="T100" s="113" t="s">
        <v>71</v>
      </c>
      <c r="U100" s="113" t="s">
        <v>515</v>
      </c>
      <c r="V100" s="113" t="s">
        <v>412</v>
      </c>
    </row>
    <row r="101" spans="1:22" x14ac:dyDescent="0.2">
      <c r="A101" s="113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4" t="str">
        <f t="shared" ref="H101:H136" si="15">IF(B101&gt;C101,"Long","Short")</f>
        <v>Short</v>
      </c>
      <c r="N101" s="113" t="s">
        <v>251</v>
      </c>
      <c r="O101" s="113">
        <v>0</v>
      </c>
      <c r="P101" s="113" t="s">
        <v>71</v>
      </c>
      <c r="Q101" s="113" t="s">
        <v>71</v>
      </c>
      <c r="R101" s="113" t="s">
        <v>71</v>
      </c>
      <c r="S101" s="113" t="s">
        <v>71</v>
      </c>
      <c r="T101" s="113" t="s">
        <v>71</v>
      </c>
      <c r="U101" s="113" t="s">
        <v>516</v>
      </c>
      <c r="V101" s="113" t="s">
        <v>412</v>
      </c>
    </row>
    <row r="102" spans="1:22" x14ac:dyDescent="0.2">
      <c r="A102" s="113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4" t="str">
        <f t="shared" si="15"/>
        <v>Short</v>
      </c>
      <c r="N102" s="113" t="s">
        <v>252</v>
      </c>
      <c r="O102" s="113">
        <v>0.56000000000000005</v>
      </c>
      <c r="P102" s="113" t="s">
        <v>71</v>
      </c>
      <c r="Q102" s="113" t="s">
        <v>71</v>
      </c>
      <c r="R102" s="113" t="s">
        <v>71</v>
      </c>
      <c r="S102" s="113" t="s">
        <v>71</v>
      </c>
      <c r="T102" s="113" t="s">
        <v>71</v>
      </c>
      <c r="U102" s="113" t="s">
        <v>517</v>
      </c>
      <c r="V102" s="113" t="s">
        <v>412</v>
      </c>
    </row>
    <row r="103" spans="1:22" x14ac:dyDescent="0.2">
      <c r="A103" s="113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4" t="str">
        <f t="shared" si="15"/>
        <v>Short</v>
      </c>
      <c r="N103" s="113" t="s">
        <v>253</v>
      </c>
      <c r="O103" s="113">
        <v>2.2999999999999998</v>
      </c>
      <c r="P103" s="113">
        <v>2.17</v>
      </c>
      <c r="Q103" s="113" t="s">
        <v>71</v>
      </c>
      <c r="R103" s="113" t="s">
        <v>71</v>
      </c>
      <c r="S103" s="113" t="s">
        <v>71</v>
      </c>
      <c r="T103" s="113" t="s">
        <v>71</v>
      </c>
      <c r="U103" s="113" t="s">
        <v>518</v>
      </c>
      <c r="V103" s="113" t="s">
        <v>412</v>
      </c>
    </row>
    <row r="104" spans="1:22" x14ac:dyDescent="0.2">
      <c r="A104" s="113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4" t="str">
        <f t="shared" si="15"/>
        <v>Short</v>
      </c>
      <c r="N104" s="113" t="s">
        <v>254</v>
      </c>
      <c r="O104" s="113">
        <v>7.0000000000000007E-2</v>
      </c>
      <c r="P104" s="113" t="s">
        <v>71</v>
      </c>
      <c r="Q104" s="113" t="s">
        <v>71</v>
      </c>
      <c r="R104" s="113" t="s">
        <v>71</v>
      </c>
      <c r="S104" s="113" t="s">
        <v>71</v>
      </c>
      <c r="T104" s="113" t="s">
        <v>71</v>
      </c>
      <c r="U104" s="113" t="s">
        <v>519</v>
      </c>
      <c r="V104" s="113" t="s">
        <v>412</v>
      </c>
    </row>
    <row r="105" spans="1:22" x14ac:dyDescent="0.2">
      <c r="A105" s="113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4" t="str">
        <f t="shared" si="15"/>
        <v>Short</v>
      </c>
      <c r="N105" s="113" t="s">
        <v>255</v>
      </c>
      <c r="O105" s="113">
        <v>1.17</v>
      </c>
      <c r="P105" s="113">
        <v>0</v>
      </c>
      <c r="Q105" s="113">
        <v>26</v>
      </c>
      <c r="R105" s="113" t="s">
        <v>71</v>
      </c>
      <c r="S105" s="113">
        <v>1.18</v>
      </c>
      <c r="T105" s="113" t="s">
        <v>71</v>
      </c>
      <c r="U105" s="113" t="s">
        <v>520</v>
      </c>
      <c r="V105" s="113" t="s">
        <v>412</v>
      </c>
    </row>
    <row r="106" spans="1:22" x14ac:dyDescent="0.2">
      <c r="A106" s="113" t="s">
        <v>263</v>
      </c>
      <c r="B106">
        <f t="shared" si="8"/>
        <v>0.13200000000000001</v>
      </c>
      <c r="C106">
        <f t="shared" si="9"/>
        <v>0.1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4" t="str">
        <f t="shared" si="15"/>
        <v>Long</v>
      </c>
      <c r="N106" s="113" t="s">
        <v>100</v>
      </c>
      <c r="O106" s="113">
        <v>14.65</v>
      </c>
      <c r="P106" s="113">
        <v>14.4</v>
      </c>
      <c r="Q106" s="113" t="s">
        <v>71</v>
      </c>
      <c r="R106" s="113" t="s">
        <v>71</v>
      </c>
      <c r="S106" s="113" t="s">
        <v>71</v>
      </c>
      <c r="T106" s="113" t="s">
        <v>71</v>
      </c>
      <c r="U106" s="113" t="s">
        <v>521</v>
      </c>
      <c r="V106" s="113" t="s">
        <v>412</v>
      </c>
    </row>
    <row r="107" spans="1:22" x14ac:dyDescent="0.2">
      <c r="A107" s="113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4" t="str">
        <f t="shared" si="15"/>
        <v>Short</v>
      </c>
      <c r="N107" s="113" t="s">
        <v>101</v>
      </c>
      <c r="O107" s="113">
        <v>2.19</v>
      </c>
      <c r="P107" s="113">
        <v>1.8740000000000001</v>
      </c>
      <c r="Q107" s="113">
        <v>19</v>
      </c>
      <c r="R107" s="113" t="s">
        <v>71</v>
      </c>
      <c r="S107" s="113">
        <v>1.8320000000000001</v>
      </c>
      <c r="T107" s="113" t="s">
        <v>71</v>
      </c>
      <c r="U107" s="113" t="s">
        <v>435</v>
      </c>
      <c r="V107" s="113" t="s">
        <v>412</v>
      </c>
    </row>
    <row r="108" spans="1:22" x14ac:dyDescent="0.2">
      <c r="A108" s="113" t="s">
        <v>265</v>
      </c>
      <c r="B108">
        <f t="shared" si="8"/>
        <v>1.26</v>
      </c>
      <c r="C108">
        <f t="shared" si="9"/>
        <v>1.0900000000000001</v>
      </c>
      <c r="D108">
        <f t="shared" si="10"/>
        <v>37</v>
      </c>
      <c r="E108" t="str">
        <f t="shared" si="11"/>
        <v>N/A</v>
      </c>
      <c r="F108">
        <f t="shared" si="12"/>
        <v>1.165</v>
      </c>
      <c r="G108" t="str">
        <f t="shared" si="13"/>
        <v>N/A</v>
      </c>
      <c r="H108" s="124" t="str">
        <f t="shared" si="15"/>
        <v>Long</v>
      </c>
      <c r="N108" s="113" t="s">
        <v>256</v>
      </c>
      <c r="O108" s="113">
        <v>0</v>
      </c>
      <c r="P108" s="113">
        <v>7.9000000000000001E-2</v>
      </c>
      <c r="Q108" s="113">
        <v>24</v>
      </c>
      <c r="R108" s="113">
        <v>1</v>
      </c>
      <c r="S108" s="113">
        <v>7.9000000000000001E-2</v>
      </c>
      <c r="T108" s="113">
        <v>0</v>
      </c>
      <c r="U108" s="113" t="s">
        <v>522</v>
      </c>
      <c r="V108" s="113" t="s">
        <v>412</v>
      </c>
    </row>
    <row r="109" spans="1:22" x14ac:dyDescent="0.2">
      <c r="A109" s="113" t="s">
        <v>106</v>
      </c>
      <c r="B109">
        <f t="shared" si="8"/>
        <v>8.0500000000000007</v>
      </c>
      <c r="C109">
        <f t="shared" si="9"/>
        <v>7.524</v>
      </c>
      <c r="D109">
        <f t="shared" si="10"/>
        <v>19</v>
      </c>
      <c r="E109" t="str">
        <f t="shared" si="11"/>
        <v>N/A</v>
      </c>
      <c r="F109">
        <f t="shared" si="12"/>
        <v>7.7460000000000004</v>
      </c>
      <c r="G109" t="str">
        <f t="shared" si="13"/>
        <v>N/A</v>
      </c>
      <c r="H109" s="124" t="str">
        <f t="shared" si="15"/>
        <v>Long</v>
      </c>
      <c r="N109" s="113" t="s">
        <v>102</v>
      </c>
      <c r="O109" s="113">
        <v>7.6</v>
      </c>
      <c r="P109" s="113">
        <v>7.17</v>
      </c>
      <c r="Q109" s="113">
        <v>24</v>
      </c>
      <c r="R109" s="113" t="s">
        <v>71</v>
      </c>
      <c r="S109" s="113">
        <v>6.97</v>
      </c>
      <c r="T109" s="113" t="s">
        <v>71</v>
      </c>
      <c r="U109" s="113" t="s">
        <v>388</v>
      </c>
      <c r="V109" s="113" t="s">
        <v>412</v>
      </c>
    </row>
    <row r="110" spans="1:22" x14ac:dyDescent="0.2">
      <c r="A110" s="113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4" t="str">
        <f t="shared" si="15"/>
        <v>Short</v>
      </c>
      <c r="N110" s="113" t="s">
        <v>103</v>
      </c>
      <c r="O110" s="113">
        <v>2.0699999999999998</v>
      </c>
      <c r="P110" s="113">
        <v>1.9650000000000001</v>
      </c>
      <c r="Q110" s="113">
        <v>13</v>
      </c>
      <c r="R110" s="113">
        <v>24</v>
      </c>
      <c r="S110" s="113">
        <v>2.08</v>
      </c>
      <c r="T110" s="113">
        <v>1.9650000000000001</v>
      </c>
      <c r="U110" s="113" t="s">
        <v>523</v>
      </c>
      <c r="V110" s="113" t="s">
        <v>412</v>
      </c>
    </row>
    <row r="111" spans="1:22" x14ac:dyDescent="0.2">
      <c r="A111" s="113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4" t="str">
        <f t="shared" si="15"/>
        <v>Short</v>
      </c>
      <c r="N111" s="113" t="s">
        <v>104</v>
      </c>
      <c r="O111" s="113">
        <v>2.16</v>
      </c>
      <c r="P111" s="113">
        <v>0</v>
      </c>
      <c r="Q111" s="113">
        <v>29</v>
      </c>
      <c r="R111" s="113" t="s">
        <v>71</v>
      </c>
      <c r="S111" s="113">
        <v>3.3</v>
      </c>
      <c r="T111" s="113" t="s">
        <v>71</v>
      </c>
      <c r="U111" s="113" t="s">
        <v>524</v>
      </c>
      <c r="V111" s="113" t="s">
        <v>412</v>
      </c>
    </row>
    <row r="112" spans="1:22" x14ac:dyDescent="0.2">
      <c r="A112" s="113" t="s">
        <v>108</v>
      </c>
      <c r="B112">
        <f t="shared" si="8"/>
        <v>2.343</v>
      </c>
      <c r="C112">
        <f t="shared" si="9"/>
        <v>2.2040000000000002</v>
      </c>
      <c r="D112" t="str">
        <f t="shared" si="10"/>
        <v>N/A</v>
      </c>
      <c r="E112" t="str">
        <f t="shared" si="11"/>
        <v>N/A</v>
      </c>
      <c r="F112" t="str">
        <f t="shared" si="12"/>
        <v>N/A</v>
      </c>
      <c r="G112" t="str">
        <f t="shared" si="13"/>
        <v>N/A</v>
      </c>
      <c r="H112" s="124" t="str">
        <f t="shared" si="15"/>
        <v>Long</v>
      </c>
      <c r="N112" s="113" t="s">
        <v>105</v>
      </c>
      <c r="O112" s="113">
        <v>1.8859999999999999</v>
      </c>
      <c r="P112" s="113">
        <v>1.9079999999999999</v>
      </c>
      <c r="Q112" s="113" t="s">
        <v>71</v>
      </c>
      <c r="R112" s="113">
        <v>32</v>
      </c>
      <c r="S112" s="113" t="s">
        <v>71</v>
      </c>
      <c r="T112" s="113">
        <v>1.82</v>
      </c>
      <c r="U112" s="113" t="s">
        <v>525</v>
      </c>
      <c r="V112" s="113" t="s">
        <v>412</v>
      </c>
    </row>
    <row r="113" spans="1:22" x14ac:dyDescent="0.2">
      <c r="A113" s="113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4" t="str">
        <f t="shared" si="15"/>
        <v>Short</v>
      </c>
      <c r="N113" s="113" t="s">
        <v>257</v>
      </c>
      <c r="O113" s="113">
        <v>0.11700000000000001</v>
      </c>
      <c r="P113" s="113" t="s">
        <v>71</v>
      </c>
      <c r="Q113" s="113" t="s">
        <v>71</v>
      </c>
      <c r="R113" s="113" t="s">
        <v>71</v>
      </c>
      <c r="S113" s="113" t="s">
        <v>71</v>
      </c>
      <c r="T113" s="113" t="s">
        <v>71</v>
      </c>
      <c r="U113" s="113" t="s">
        <v>526</v>
      </c>
      <c r="V113" s="113" t="s">
        <v>412</v>
      </c>
    </row>
    <row r="114" spans="1:22" x14ac:dyDescent="0.2">
      <c r="A114" s="113" t="s">
        <v>109</v>
      </c>
      <c r="B114">
        <f t="shared" si="8"/>
        <v>4.75</v>
      </c>
      <c r="C114">
        <f t="shared" si="9"/>
        <v>4.46</v>
      </c>
      <c r="D114">
        <f t="shared" si="10"/>
        <v>22</v>
      </c>
      <c r="E114" t="str">
        <f t="shared" si="11"/>
        <v>N/A</v>
      </c>
      <c r="F114">
        <f t="shared" si="12"/>
        <v>4.54</v>
      </c>
      <c r="G114" t="str">
        <f t="shared" si="13"/>
        <v>N/A</v>
      </c>
      <c r="H114" s="124" t="str">
        <f t="shared" si="15"/>
        <v>Long</v>
      </c>
      <c r="N114" s="113" t="s">
        <v>258</v>
      </c>
      <c r="O114" s="113">
        <v>0</v>
      </c>
      <c r="P114" s="113" t="s">
        <v>71</v>
      </c>
      <c r="Q114" s="113" t="s">
        <v>71</v>
      </c>
      <c r="R114" s="113" t="s">
        <v>71</v>
      </c>
      <c r="S114" s="113" t="s">
        <v>71</v>
      </c>
      <c r="T114" s="113" t="s">
        <v>71</v>
      </c>
      <c r="U114" s="113" t="s">
        <v>527</v>
      </c>
      <c r="V114" s="113" t="s">
        <v>412</v>
      </c>
    </row>
    <row r="115" spans="1:22" x14ac:dyDescent="0.2">
      <c r="A115" s="113" t="s">
        <v>110</v>
      </c>
      <c r="B115">
        <f t="shared" si="8"/>
        <v>3.38</v>
      </c>
      <c r="C115">
        <f t="shared" si="9"/>
        <v>3.22</v>
      </c>
      <c r="D115">
        <f t="shared" si="10"/>
        <v>2</v>
      </c>
      <c r="E115">
        <f t="shared" si="11"/>
        <v>33</v>
      </c>
      <c r="F115">
        <f t="shared" si="12"/>
        <v>3.34</v>
      </c>
      <c r="G115">
        <f t="shared" si="13"/>
        <v>3.1</v>
      </c>
      <c r="H115" s="124" t="str">
        <f t="shared" si="15"/>
        <v>Long</v>
      </c>
      <c r="N115" s="113" t="s">
        <v>259</v>
      </c>
      <c r="O115" s="113">
        <v>0</v>
      </c>
      <c r="P115" s="113" t="s">
        <v>71</v>
      </c>
      <c r="Q115" s="113" t="s">
        <v>71</v>
      </c>
      <c r="R115" s="113" t="s">
        <v>71</v>
      </c>
      <c r="S115" s="113" t="s">
        <v>71</v>
      </c>
      <c r="T115" s="113" t="s">
        <v>71</v>
      </c>
      <c r="U115" s="113" t="s">
        <v>528</v>
      </c>
      <c r="V115" s="113" t="s">
        <v>412</v>
      </c>
    </row>
    <row r="116" spans="1:22" x14ac:dyDescent="0.2">
      <c r="A116" s="113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4" t="str">
        <f t="shared" si="15"/>
        <v>Long</v>
      </c>
      <c r="N116" s="113" t="s">
        <v>260</v>
      </c>
      <c r="O116" s="113">
        <v>1.38</v>
      </c>
      <c r="P116" s="113">
        <v>1.47</v>
      </c>
      <c r="Q116" s="113" t="s">
        <v>71</v>
      </c>
      <c r="R116" s="113" t="s">
        <v>71</v>
      </c>
      <c r="S116" s="113" t="s">
        <v>71</v>
      </c>
      <c r="T116" s="113" t="s">
        <v>71</v>
      </c>
      <c r="U116" s="113" t="s">
        <v>529</v>
      </c>
      <c r="V116" s="113" t="s">
        <v>412</v>
      </c>
    </row>
    <row r="117" spans="1:22" x14ac:dyDescent="0.2">
      <c r="A117" s="113" t="s">
        <v>112</v>
      </c>
      <c r="B117">
        <f t="shared" si="8"/>
        <v>5.9</v>
      </c>
      <c r="C117">
        <f t="shared" si="9"/>
        <v>5.73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4" t="str">
        <f t="shared" si="15"/>
        <v>Long</v>
      </c>
      <c r="N117" s="113" t="s">
        <v>261</v>
      </c>
      <c r="O117" s="113">
        <v>0.05</v>
      </c>
      <c r="P117" s="113" t="s">
        <v>71</v>
      </c>
      <c r="Q117" s="113" t="s">
        <v>71</v>
      </c>
      <c r="R117" s="113" t="s">
        <v>71</v>
      </c>
      <c r="S117" s="113" t="s">
        <v>71</v>
      </c>
      <c r="T117" s="113" t="s">
        <v>71</v>
      </c>
      <c r="U117" s="113" t="s">
        <v>530</v>
      </c>
      <c r="V117" s="113" t="s">
        <v>412</v>
      </c>
    </row>
    <row r="118" spans="1:22" x14ac:dyDescent="0.2">
      <c r="A118" s="113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4" t="str">
        <f t="shared" si="15"/>
        <v>Long</v>
      </c>
      <c r="N118" s="113" t="s">
        <v>262</v>
      </c>
      <c r="O118" s="113">
        <v>8</v>
      </c>
      <c r="P118" s="113" t="s">
        <v>71</v>
      </c>
      <c r="Q118" s="113" t="s">
        <v>71</v>
      </c>
      <c r="R118" s="113" t="s">
        <v>71</v>
      </c>
      <c r="S118" s="113" t="s">
        <v>71</v>
      </c>
      <c r="T118" s="113" t="s">
        <v>71</v>
      </c>
      <c r="U118" s="113" t="s">
        <v>195</v>
      </c>
      <c r="V118" s="113" t="s">
        <v>412</v>
      </c>
    </row>
    <row r="119" spans="1:22" x14ac:dyDescent="0.2">
      <c r="A119" s="113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4" t="str">
        <f t="shared" si="15"/>
        <v>Long</v>
      </c>
      <c r="N119" s="113" t="s">
        <v>263</v>
      </c>
      <c r="O119" s="113">
        <v>0.13200000000000001</v>
      </c>
      <c r="P119" s="113">
        <v>0.1</v>
      </c>
      <c r="Q119" s="113" t="s">
        <v>71</v>
      </c>
      <c r="R119" s="113" t="s">
        <v>71</v>
      </c>
      <c r="S119" s="113" t="s">
        <v>71</v>
      </c>
      <c r="T119" s="113" t="s">
        <v>71</v>
      </c>
      <c r="U119" s="113" t="s">
        <v>531</v>
      </c>
      <c r="V119" s="113" t="s">
        <v>412</v>
      </c>
    </row>
    <row r="120" spans="1:22" x14ac:dyDescent="0.2">
      <c r="A120" s="113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4" t="str">
        <f t="shared" si="15"/>
        <v>Long</v>
      </c>
      <c r="N120" s="113" t="s">
        <v>264</v>
      </c>
      <c r="O120" s="113">
        <v>12</v>
      </c>
      <c r="P120" s="113" t="s">
        <v>71</v>
      </c>
      <c r="Q120" s="113" t="s">
        <v>71</v>
      </c>
      <c r="R120" s="113" t="s">
        <v>71</v>
      </c>
      <c r="S120" s="113" t="s">
        <v>71</v>
      </c>
      <c r="T120" s="113" t="s">
        <v>71</v>
      </c>
      <c r="U120" s="113" t="s">
        <v>401</v>
      </c>
      <c r="V120" s="113" t="s">
        <v>412</v>
      </c>
    </row>
    <row r="121" spans="1:22" x14ac:dyDescent="0.2">
      <c r="A121" s="113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4" t="str">
        <f t="shared" si="15"/>
        <v>Short</v>
      </c>
      <c r="N121" s="113" t="s">
        <v>265</v>
      </c>
      <c r="O121" s="113">
        <v>1.26</v>
      </c>
      <c r="P121" s="113">
        <v>1.0900000000000001</v>
      </c>
      <c r="Q121" s="113">
        <v>37</v>
      </c>
      <c r="R121" s="113" t="s">
        <v>71</v>
      </c>
      <c r="S121" s="113">
        <v>1.165</v>
      </c>
      <c r="T121" s="113" t="s">
        <v>71</v>
      </c>
      <c r="U121" s="113" t="s">
        <v>532</v>
      </c>
      <c r="V121" s="113" t="s">
        <v>412</v>
      </c>
    </row>
    <row r="122" spans="1:22" x14ac:dyDescent="0.2">
      <c r="A122" s="113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4" t="str">
        <f t="shared" si="15"/>
        <v>Short</v>
      </c>
      <c r="N122" s="113" t="s">
        <v>106</v>
      </c>
      <c r="O122" s="113">
        <v>8.0500000000000007</v>
      </c>
      <c r="P122" s="113">
        <v>7.524</v>
      </c>
      <c r="Q122" s="113">
        <v>19</v>
      </c>
      <c r="R122" s="113" t="s">
        <v>71</v>
      </c>
      <c r="S122" s="113">
        <v>7.7460000000000004</v>
      </c>
      <c r="T122" s="113" t="s">
        <v>71</v>
      </c>
      <c r="U122" s="113" t="s">
        <v>389</v>
      </c>
      <c r="V122" s="113" t="s">
        <v>412</v>
      </c>
    </row>
    <row r="123" spans="1:22" x14ac:dyDescent="0.2">
      <c r="A123" s="113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4" t="str">
        <f t="shared" si="15"/>
        <v>Short</v>
      </c>
      <c r="N123" s="113" t="s">
        <v>107</v>
      </c>
      <c r="O123" s="113">
        <v>0</v>
      </c>
      <c r="P123" s="113">
        <v>0.20899999999999999</v>
      </c>
      <c r="Q123" s="113" t="s">
        <v>71</v>
      </c>
      <c r="R123" s="113" t="s">
        <v>71</v>
      </c>
      <c r="S123" s="113" t="s">
        <v>71</v>
      </c>
      <c r="T123" s="113" t="s">
        <v>71</v>
      </c>
      <c r="U123" s="113" t="s">
        <v>533</v>
      </c>
      <c r="V123" s="113" t="s">
        <v>412</v>
      </c>
    </row>
    <row r="124" spans="1:22" x14ac:dyDescent="0.2">
      <c r="A124" s="113" t="s">
        <v>116</v>
      </c>
      <c r="B124">
        <f t="shared" si="8"/>
        <v>8</v>
      </c>
      <c r="C124">
        <f t="shared" si="9"/>
        <v>8.1</v>
      </c>
      <c r="D124" t="str">
        <f t="shared" si="10"/>
        <v>N/A</v>
      </c>
      <c r="E124">
        <f t="shared" si="11"/>
        <v>19</v>
      </c>
      <c r="F124" t="str">
        <f t="shared" si="12"/>
        <v>N/A</v>
      </c>
      <c r="G124">
        <f t="shared" si="13"/>
        <v>7.85</v>
      </c>
      <c r="H124" s="124" t="str">
        <f t="shared" si="15"/>
        <v>Short</v>
      </c>
      <c r="N124" s="113" t="s">
        <v>266</v>
      </c>
      <c r="O124" s="113">
        <v>5.0000000000000001E-3</v>
      </c>
      <c r="P124" s="113">
        <v>6.0000000000000001E-3</v>
      </c>
      <c r="Q124" s="113" t="s">
        <v>71</v>
      </c>
      <c r="R124" s="113">
        <v>11</v>
      </c>
      <c r="S124" s="113" t="s">
        <v>71</v>
      </c>
      <c r="T124" s="113">
        <v>0</v>
      </c>
      <c r="U124" s="113" t="s">
        <v>534</v>
      </c>
      <c r="V124" s="113" t="s">
        <v>412</v>
      </c>
    </row>
    <row r="125" spans="1:22" x14ac:dyDescent="0.2">
      <c r="A125" s="113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4" t="str">
        <f t="shared" si="15"/>
        <v>Long</v>
      </c>
      <c r="N125" s="113" t="s">
        <v>108</v>
      </c>
      <c r="O125" s="113">
        <v>2.343</v>
      </c>
      <c r="P125" s="113">
        <v>2.2040000000000002</v>
      </c>
      <c r="Q125" s="113" t="s">
        <v>71</v>
      </c>
      <c r="R125" s="113" t="s">
        <v>71</v>
      </c>
      <c r="S125" s="113" t="s">
        <v>71</v>
      </c>
      <c r="T125" s="113" t="s">
        <v>71</v>
      </c>
      <c r="U125" s="113" t="s">
        <v>386</v>
      </c>
      <c r="V125" s="113" t="s">
        <v>412</v>
      </c>
    </row>
    <row r="126" spans="1:22" x14ac:dyDescent="0.2">
      <c r="A126" s="113" t="s">
        <v>271</v>
      </c>
      <c r="B126">
        <f t="shared" si="8"/>
        <v>0.44</v>
      </c>
      <c r="C126">
        <f t="shared" si="9"/>
        <v>0.43</v>
      </c>
      <c r="D126">
        <f t="shared" si="10"/>
        <v>44</v>
      </c>
      <c r="E126" t="str">
        <f t="shared" si="11"/>
        <v>N/A</v>
      </c>
      <c r="F126">
        <f t="shared" si="12"/>
        <v>0.33900000000000002</v>
      </c>
      <c r="G126" t="str">
        <f t="shared" si="13"/>
        <v>N/A</v>
      </c>
      <c r="H126" s="126" t="str">
        <f t="shared" si="15"/>
        <v>Long</v>
      </c>
      <c r="N126" s="113" t="s">
        <v>267</v>
      </c>
      <c r="O126" s="113">
        <v>4.32</v>
      </c>
      <c r="P126" s="113" t="s">
        <v>71</v>
      </c>
      <c r="Q126" s="113" t="s">
        <v>71</v>
      </c>
      <c r="R126" s="113" t="s">
        <v>71</v>
      </c>
      <c r="S126" s="113" t="s">
        <v>71</v>
      </c>
      <c r="T126" s="113" t="s">
        <v>71</v>
      </c>
      <c r="U126" s="113" t="s">
        <v>535</v>
      </c>
      <c r="V126" s="113" t="s">
        <v>412</v>
      </c>
    </row>
    <row r="127" spans="1:22" x14ac:dyDescent="0.2">
      <c r="A127" s="113" t="s">
        <v>118</v>
      </c>
      <c r="B127">
        <f t="shared" si="8"/>
        <v>0.20599999999999999</v>
      </c>
      <c r="C127">
        <f t="shared" si="9"/>
        <v>0.23400000000000001</v>
      </c>
      <c r="D127">
        <f t="shared" si="10"/>
        <v>8</v>
      </c>
      <c r="E127">
        <f t="shared" si="11"/>
        <v>6</v>
      </c>
      <c r="F127">
        <f t="shared" si="12"/>
        <v>0.23400000000000001</v>
      </c>
      <c r="G127">
        <f t="shared" si="13"/>
        <v>0.21199999999999999</v>
      </c>
      <c r="H127" s="126" t="str">
        <f t="shared" si="15"/>
        <v>Short</v>
      </c>
      <c r="N127" s="113" t="s">
        <v>109</v>
      </c>
      <c r="O127" s="113">
        <v>4.75</v>
      </c>
      <c r="P127" s="113">
        <v>4.46</v>
      </c>
      <c r="Q127" s="113">
        <v>22</v>
      </c>
      <c r="R127" s="113" t="s">
        <v>71</v>
      </c>
      <c r="S127" s="113">
        <v>4.54</v>
      </c>
      <c r="T127" s="113" t="s">
        <v>71</v>
      </c>
      <c r="U127" s="113" t="s">
        <v>50</v>
      </c>
      <c r="V127" s="113" t="s">
        <v>412</v>
      </c>
    </row>
    <row r="128" spans="1:22" x14ac:dyDescent="0.2">
      <c r="A128" s="113" t="s">
        <v>119</v>
      </c>
      <c r="B128">
        <f t="shared" si="8"/>
        <v>3.9550000000000001</v>
      </c>
      <c r="C128">
        <f t="shared" si="9"/>
        <v>3.7</v>
      </c>
      <c r="D128">
        <f t="shared" si="10"/>
        <v>20</v>
      </c>
      <c r="E128">
        <f t="shared" si="11"/>
        <v>34</v>
      </c>
      <c r="F128">
        <f t="shared" si="12"/>
        <v>3.74</v>
      </c>
      <c r="G128">
        <f t="shared" si="13"/>
        <v>3.58</v>
      </c>
      <c r="H128" s="126" t="str">
        <f t="shared" si="15"/>
        <v>Long</v>
      </c>
      <c r="N128" s="113" t="s">
        <v>110</v>
      </c>
      <c r="O128" s="113">
        <v>3.38</v>
      </c>
      <c r="P128" s="113">
        <v>3.22</v>
      </c>
      <c r="Q128" s="113">
        <v>2</v>
      </c>
      <c r="R128" s="113">
        <v>33</v>
      </c>
      <c r="S128" s="113">
        <v>3.34</v>
      </c>
      <c r="T128" s="113">
        <v>3.1</v>
      </c>
      <c r="U128" s="113" t="s">
        <v>536</v>
      </c>
      <c r="V128" s="113" t="s">
        <v>412</v>
      </c>
    </row>
    <row r="129" spans="1:22" x14ac:dyDescent="0.2">
      <c r="A129" s="113" t="s">
        <v>120</v>
      </c>
      <c r="B129">
        <f t="shared" si="8"/>
        <v>3662.6201000000001</v>
      </c>
      <c r="C129">
        <f t="shared" si="9"/>
        <v>3498.1599000000001</v>
      </c>
      <c r="D129">
        <f t="shared" si="10"/>
        <v>20</v>
      </c>
      <c r="E129" t="str">
        <f t="shared" si="11"/>
        <v>N/A</v>
      </c>
      <c r="F129">
        <f t="shared" si="12"/>
        <v>3545.0601000000001</v>
      </c>
      <c r="G129" t="str">
        <f t="shared" si="13"/>
        <v>N/A</v>
      </c>
      <c r="H129" s="126" t="str">
        <f t="shared" si="15"/>
        <v>Long</v>
      </c>
      <c r="N129" s="113" t="s">
        <v>111</v>
      </c>
      <c r="O129" s="113">
        <v>7.0000000000000001E-3</v>
      </c>
      <c r="P129" s="113">
        <v>0</v>
      </c>
      <c r="Q129" s="113">
        <v>10</v>
      </c>
      <c r="R129" s="113">
        <v>14</v>
      </c>
      <c r="S129" s="113">
        <v>0.01</v>
      </c>
      <c r="T129" s="113">
        <v>0</v>
      </c>
      <c r="U129" s="113" t="s">
        <v>537</v>
      </c>
      <c r="V129" s="113" t="s">
        <v>412</v>
      </c>
    </row>
    <row r="130" spans="1:22" x14ac:dyDescent="0.2">
      <c r="A130" s="113" t="s">
        <v>272</v>
      </c>
      <c r="B130">
        <f t="shared" si="8"/>
        <v>873.72</v>
      </c>
      <c r="C130">
        <f t="shared" si="9"/>
        <v>834.66</v>
      </c>
      <c r="D130">
        <f t="shared" si="10"/>
        <v>21</v>
      </c>
      <c r="E130" t="str">
        <f t="shared" si="11"/>
        <v>N/A</v>
      </c>
      <c r="F130">
        <f t="shared" si="12"/>
        <v>845.1</v>
      </c>
      <c r="G130" t="str">
        <f t="shared" si="13"/>
        <v>N/A</v>
      </c>
      <c r="H130" s="126" t="str">
        <f t="shared" si="15"/>
        <v>Long</v>
      </c>
      <c r="N130" s="113" t="s">
        <v>112</v>
      </c>
      <c r="O130" s="113">
        <v>5.9</v>
      </c>
      <c r="P130" s="113">
        <v>5.73</v>
      </c>
      <c r="Q130" s="113" t="s">
        <v>71</v>
      </c>
      <c r="R130" s="113" t="s">
        <v>71</v>
      </c>
      <c r="S130" s="113" t="s">
        <v>71</v>
      </c>
      <c r="T130" s="113" t="s">
        <v>71</v>
      </c>
      <c r="U130" s="113" t="s">
        <v>538</v>
      </c>
      <c r="V130" s="113" t="s">
        <v>412</v>
      </c>
    </row>
    <row r="131" spans="1:22" x14ac:dyDescent="0.2">
      <c r="A131" s="113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6" t="str">
        <f t="shared" si="15"/>
        <v>Long</v>
      </c>
      <c r="N131" s="113" t="s">
        <v>113</v>
      </c>
      <c r="O131" s="113">
        <v>3.8</v>
      </c>
      <c r="P131" s="113">
        <v>0</v>
      </c>
      <c r="Q131" s="113" t="s">
        <v>71</v>
      </c>
      <c r="R131" s="113" t="s">
        <v>71</v>
      </c>
      <c r="S131" s="113" t="s">
        <v>71</v>
      </c>
      <c r="T131" s="113" t="s">
        <v>71</v>
      </c>
      <c r="U131" s="113" t="s">
        <v>59</v>
      </c>
      <c r="V131" s="113" t="s">
        <v>412</v>
      </c>
    </row>
    <row r="132" spans="1:22" x14ac:dyDescent="0.2">
      <c r="A132" s="113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6" t="str">
        <f t="shared" si="15"/>
        <v>Short</v>
      </c>
      <c r="N132" s="113" t="s">
        <v>114</v>
      </c>
      <c r="O132" s="113">
        <v>9.2899999999999991</v>
      </c>
      <c r="P132" s="113">
        <v>6.91</v>
      </c>
      <c r="Q132" s="113">
        <v>0</v>
      </c>
      <c r="R132" s="113">
        <v>3</v>
      </c>
      <c r="S132" s="113">
        <v>9.2899999999999991</v>
      </c>
      <c r="T132" s="113">
        <v>6.9</v>
      </c>
      <c r="U132" s="113" t="s">
        <v>539</v>
      </c>
      <c r="V132" s="113" t="s">
        <v>412</v>
      </c>
    </row>
    <row r="133" spans="1:22" x14ac:dyDescent="0.2">
      <c r="A133" s="113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6" t="str">
        <f t="shared" si="15"/>
        <v>Long</v>
      </c>
      <c r="N133" s="113" t="s">
        <v>268</v>
      </c>
      <c r="O133" s="113">
        <v>0.16</v>
      </c>
      <c r="P133" s="113">
        <v>0</v>
      </c>
      <c r="Q133" s="113">
        <v>8</v>
      </c>
      <c r="R133" s="113">
        <v>14</v>
      </c>
      <c r="S133" s="113">
        <v>0.18</v>
      </c>
      <c r="T133" s="113">
        <v>0</v>
      </c>
      <c r="U133" s="113" t="s">
        <v>540</v>
      </c>
      <c r="V133" s="113" t="s">
        <v>412</v>
      </c>
    </row>
    <row r="134" spans="1:22" x14ac:dyDescent="0.2">
      <c r="A134" s="113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6" t="str">
        <f t="shared" si="15"/>
        <v>Short</v>
      </c>
      <c r="N134" s="113" t="s">
        <v>269</v>
      </c>
      <c r="O134" s="113">
        <v>0</v>
      </c>
      <c r="P134" s="113">
        <v>0.114</v>
      </c>
      <c r="Q134" s="113" t="s">
        <v>71</v>
      </c>
      <c r="R134" s="113" t="s">
        <v>71</v>
      </c>
      <c r="S134" s="113" t="s">
        <v>71</v>
      </c>
      <c r="T134" s="113" t="s">
        <v>71</v>
      </c>
      <c r="U134" s="113" t="s">
        <v>541</v>
      </c>
      <c r="V134" s="113" t="s">
        <v>412</v>
      </c>
    </row>
    <row r="135" spans="1:22" x14ac:dyDescent="0.2">
      <c r="A135" s="113" t="s">
        <v>122</v>
      </c>
      <c r="B135">
        <f t="shared" si="16"/>
        <v>2421.0500000000002</v>
      </c>
      <c r="C135">
        <f t="shared" si="17"/>
        <v>2167.0500000000002</v>
      </c>
      <c r="D135">
        <f t="shared" si="18"/>
        <v>20</v>
      </c>
      <c r="E135" t="str">
        <f t="shared" si="19"/>
        <v>N/A</v>
      </c>
      <c r="F135">
        <f t="shared" si="20"/>
        <v>2297.0601000000001</v>
      </c>
      <c r="G135" t="str">
        <f t="shared" si="21"/>
        <v>N/A</v>
      </c>
      <c r="H135" s="126" t="str">
        <f t="shared" si="15"/>
        <v>Long</v>
      </c>
      <c r="N135" s="113" t="s">
        <v>775</v>
      </c>
      <c r="O135" s="113">
        <v>8.2100000000000006E-2</v>
      </c>
      <c r="P135" s="113">
        <v>8.4000000000000005E-2</v>
      </c>
      <c r="Q135" s="113" t="s">
        <v>71</v>
      </c>
      <c r="R135" s="113" t="s">
        <v>71</v>
      </c>
      <c r="S135" s="113" t="s">
        <v>71</v>
      </c>
      <c r="T135" s="113" t="s">
        <v>71</v>
      </c>
      <c r="U135" s="113" t="s">
        <v>749</v>
      </c>
      <c r="V135" s="113" t="s">
        <v>412</v>
      </c>
    </row>
    <row r="136" spans="1:22" x14ac:dyDescent="0.2">
      <c r="A136" s="113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6" t="str">
        <f t="shared" si="15"/>
        <v>Long</v>
      </c>
      <c r="N136" s="113" t="s">
        <v>270</v>
      </c>
      <c r="O136" s="113">
        <v>0.35899999999999999</v>
      </c>
      <c r="P136" s="113" t="s">
        <v>71</v>
      </c>
      <c r="Q136" s="113" t="s">
        <v>71</v>
      </c>
      <c r="R136" s="113" t="s">
        <v>71</v>
      </c>
      <c r="S136" s="113" t="s">
        <v>71</v>
      </c>
      <c r="T136" s="113" t="s">
        <v>71</v>
      </c>
      <c r="U136" s="113" t="s">
        <v>542</v>
      </c>
      <c r="V136" s="113" t="s">
        <v>412</v>
      </c>
    </row>
    <row r="137" spans="1:22" x14ac:dyDescent="0.2">
      <c r="A137" s="113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3"/>
      <c r="N137" s="113" t="s">
        <v>115</v>
      </c>
      <c r="O137" s="113">
        <v>0</v>
      </c>
      <c r="P137" s="113" t="s">
        <v>71</v>
      </c>
      <c r="Q137" s="113" t="s">
        <v>71</v>
      </c>
      <c r="R137" s="113" t="s">
        <v>71</v>
      </c>
      <c r="S137" s="113" t="s">
        <v>71</v>
      </c>
      <c r="T137" s="113" t="s">
        <v>71</v>
      </c>
      <c r="U137" s="113" t="s">
        <v>543</v>
      </c>
      <c r="V137" s="113" t="s">
        <v>412</v>
      </c>
    </row>
    <row r="138" spans="1:22" x14ac:dyDescent="0.2">
      <c r="A138" s="113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3"/>
      <c r="N138" s="113" t="s">
        <v>116</v>
      </c>
      <c r="O138" s="113">
        <v>8</v>
      </c>
      <c r="P138" s="113">
        <v>8.1</v>
      </c>
      <c r="Q138" s="113" t="s">
        <v>71</v>
      </c>
      <c r="R138" s="113">
        <v>19</v>
      </c>
      <c r="S138" s="113" t="s">
        <v>71</v>
      </c>
      <c r="T138" s="113">
        <v>7.85</v>
      </c>
      <c r="U138" s="113" t="s">
        <v>60</v>
      </c>
      <c r="V138" s="113" t="s">
        <v>412</v>
      </c>
    </row>
    <row r="139" spans="1:22" x14ac:dyDescent="0.2">
      <c r="A139" s="113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3"/>
      <c r="N139" s="113" t="s">
        <v>117</v>
      </c>
      <c r="O139" s="113">
        <v>0.40200000000000002</v>
      </c>
      <c r="P139" s="113">
        <v>0</v>
      </c>
      <c r="Q139" s="113">
        <v>8</v>
      </c>
      <c r="R139" s="113">
        <v>15</v>
      </c>
      <c r="S139" s="113">
        <v>0.378</v>
      </c>
      <c r="T139" s="113">
        <v>0.29599999999999999</v>
      </c>
      <c r="U139" s="113" t="s">
        <v>544</v>
      </c>
      <c r="V139" s="113" t="s">
        <v>412</v>
      </c>
    </row>
    <row r="140" spans="1:22" x14ac:dyDescent="0.2">
      <c r="A140" s="113" t="s">
        <v>124</v>
      </c>
      <c r="B140">
        <f t="shared" si="16"/>
        <v>1503.73</v>
      </c>
      <c r="C140">
        <f t="shared" si="17"/>
        <v>1440.24</v>
      </c>
      <c r="D140">
        <f t="shared" si="18"/>
        <v>22</v>
      </c>
      <c r="E140" t="str">
        <f t="shared" si="19"/>
        <v>N/A</v>
      </c>
      <c r="F140">
        <f t="shared" si="20"/>
        <v>1436.79</v>
      </c>
      <c r="G140" t="str">
        <f t="shared" si="21"/>
        <v>N/A</v>
      </c>
      <c r="H140" s="113"/>
      <c r="N140" s="113" t="s">
        <v>271</v>
      </c>
      <c r="O140" s="113">
        <v>0.44</v>
      </c>
      <c r="P140" s="113">
        <v>0.43</v>
      </c>
      <c r="Q140" s="113">
        <v>44</v>
      </c>
      <c r="R140" s="113" t="s">
        <v>71</v>
      </c>
      <c r="S140" s="113">
        <v>0.33900000000000002</v>
      </c>
      <c r="T140" s="113" t="s">
        <v>71</v>
      </c>
      <c r="U140" s="113" t="s">
        <v>545</v>
      </c>
      <c r="V140" s="113" t="s">
        <v>412</v>
      </c>
    </row>
    <row r="141" spans="1:22" x14ac:dyDescent="0.2">
      <c r="A141" s="113" t="s">
        <v>125</v>
      </c>
      <c r="B141">
        <f t="shared" si="16"/>
        <v>1.41</v>
      </c>
      <c r="C141">
        <f t="shared" si="17"/>
        <v>1.43</v>
      </c>
      <c r="D141">
        <f t="shared" si="18"/>
        <v>21</v>
      </c>
      <c r="E141">
        <f t="shared" si="19"/>
        <v>16</v>
      </c>
      <c r="F141">
        <f t="shared" si="20"/>
        <v>1.345</v>
      </c>
      <c r="G141">
        <f t="shared" si="21"/>
        <v>1.33</v>
      </c>
      <c r="H141" s="113"/>
      <c r="N141" s="113" t="s">
        <v>118</v>
      </c>
      <c r="O141" s="113">
        <v>0.20599999999999999</v>
      </c>
      <c r="P141" s="113">
        <v>0.23400000000000001</v>
      </c>
      <c r="Q141" s="113">
        <v>8</v>
      </c>
      <c r="R141" s="113">
        <v>6</v>
      </c>
      <c r="S141" s="113">
        <v>0.23400000000000001</v>
      </c>
      <c r="T141" s="113">
        <v>0.21199999999999999</v>
      </c>
      <c r="U141" s="113" t="s">
        <v>392</v>
      </c>
      <c r="V141" s="113" t="s">
        <v>412</v>
      </c>
    </row>
    <row r="142" spans="1:22" x14ac:dyDescent="0.2">
      <c r="A142" s="113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3"/>
      <c r="N142" s="113" t="s">
        <v>119</v>
      </c>
      <c r="O142" s="113">
        <v>3.9550000000000001</v>
      </c>
      <c r="P142" s="113">
        <v>3.7</v>
      </c>
      <c r="Q142" s="113">
        <v>20</v>
      </c>
      <c r="R142" s="113">
        <v>34</v>
      </c>
      <c r="S142" s="113">
        <v>3.74</v>
      </c>
      <c r="T142" s="113">
        <v>3.58</v>
      </c>
      <c r="U142" s="113" t="s">
        <v>546</v>
      </c>
      <c r="V142" s="113" t="s">
        <v>412</v>
      </c>
    </row>
    <row r="143" spans="1:22" x14ac:dyDescent="0.2">
      <c r="A143" s="113" t="s">
        <v>126</v>
      </c>
      <c r="B143">
        <f t="shared" si="16"/>
        <v>18.48</v>
      </c>
      <c r="C143">
        <f t="shared" si="17"/>
        <v>18.2</v>
      </c>
      <c r="D143">
        <f t="shared" si="18"/>
        <v>31</v>
      </c>
      <c r="E143" t="str">
        <f t="shared" si="19"/>
        <v>N/A</v>
      </c>
      <c r="F143">
        <f t="shared" si="20"/>
        <v>17.579999999999998</v>
      </c>
      <c r="G143" t="str">
        <f t="shared" si="21"/>
        <v>N/A</v>
      </c>
      <c r="H143" s="113"/>
      <c r="N143" s="113" t="s">
        <v>120</v>
      </c>
      <c r="O143" s="113">
        <v>3662.6201000000001</v>
      </c>
      <c r="P143" s="113">
        <v>3498.1599000000001</v>
      </c>
      <c r="Q143" s="113">
        <v>20</v>
      </c>
      <c r="R143" s="113" t="s">
        <v>71</v>
      </c>
      <c r="S143" s="113">
        <v>3545.0601000000001</v>
      </c>
      <c r="T143" s="113" t="s">
        <v>71</v>
      </c>
      <c r="U143" s="113" t="s">
        <v>13</v>
      </c>
      <c r="V143" s="113" t="s">
        <v>412</v>
      </c>
    </row>
    <row r="144" spans="1:22" x14ac:dyDescent="0.2">
      <c r="A144" s="113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3"/>
      <c r="N144" s="113" t="s">
        <v>272</v>
      </c>
      <c r="O144" s="113">
        <v>873.72</v>
      </c>
      <c r="P144" s="113">
        <v>834.66</v>
      </c>
      <c r="Q144" s="113">
        <v>21</v>
      </c>
      <c r="R144" s="113" t="s">
        <v>71</v>
      </c>
      <c r="S144" s="113">
        <v>845.1</v>
      </c>
      <c r="T144" s="113" t="s">
        <v>71</v>
      </c>
      <c r="U144" s="113" t="s">
        <v>413</v>
      </c>
      <c r="V144" s="113" t="s">
        <v>412</v>
      </c>
    </row>
    <row r="145" spans="1:22" x14ac:dyDescent="0.2">
      <c r="A145" s="113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3"/>
      <c r="N145" s="113" t="s">
        <v>121</v>
      </c>
      <c r="O145" s="113">
        <v>859.04</v>
      </c>
      <c r="P145" s="113">
        <v>0</v>
      </c>
      <c r="Q145" s="113">
        <v>18</v>
      </c>
      <c r="R145" s="113">
        <v>28</v>
      </c>
      <c r="S145" s="113">
        <v>479.48</v>
      </c>
      <c r="T145" s="113">
        <v>425.69</v>
      </c>
      <c r="U145" s="113" t="s">
        <v>121</v>
      </c>
      <c r="V145" s="113" t="s">
        <v>412</v>
      </c>
    </row>
    <row r="146" spans="1:22" x14ac:dyDescent="0.2">
      <c r="A146" s="113" t="s">
        <v>404</v>
      </c>
      <c r="B146">
        <f t="shared" si="16"/>
        <v>2166.5601000000001</v>
      </c>
      <c r="C146">
        <f t="shared" si="17"/>
        <v>2063.8301000000001</v>
      </c>
      <c r="D146">
        <f t="shared" si="18"/>
        <v>22</v>
      </c>
      <c r="E146" t="str">
        <f t="shared" si="19"/>
        <v>N/A</v>
      </c>
      <c r="F146">
        <f t="shared" si="20"/>
        <v>2045.5600999999999</v>
      </c>
      <c r="G146" t="str">
        <f t="shared" si="21"/>
        <v>N/A</v>
      </c>
      <c r="H146" s="113"/>
      <c r="N146" s="113" t="s">
        <v>776</v>
      </c>
      <c r="O146" s="113">
        <v>4106.6400999999996</v>
      </c>
      <c r="P146" s="113">
        <v>3945.53</v>
      </c>
      <c r="Q146" s="113">
        <v>26</v>
      </c>
      <c r="R146" s="113" t="s">
        <v>71</v>
      </c>
      <c r="S146" s="113">
        <v>3896.47</v>
      </c>
      <c r="T146" s="113" t="s">
        <v>71</v>
      </c>
      <c r="U146" s="113" t="s">
        <v>776</v>
      </c>
      <c r="V146" s="113" t="s">
        <v>412</v>
      </c>
    </row>
    <row r="147" spans="1:22" x14ac:dyDescent="0.2">
      <c r="A147" s="113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3"/>
      <c r="N147" s="113" t="s">
        <v>273</v>
      </c>
      <c r="O147" s="113">
        <v>1513.39</v>
      </c>
      <c r="P147" s="113" t="s">
        <v>71</v>
      </c>
      <c r="Q147" s="113" t="s">
        <v>71</v>
      </c>
      <c r="R147" s="113" t="s">
        <v>71</v>
      </c>
      <c r="S147" s="113" t="s">
        <v>71</v>
      </c>
      <c r="T147" s="113" t="s">
        <v>71</v>
      </c>
      <c r="U147" s="113" t="s">
        <v>273</v>
      </c>
      <c r="V147" s="113" t="s">
        <v>412</v>
      </c>
    </row>
    <row r="148" spans="1:22" x14ac:dyDescent="0.2">
      <c r="A148" s="113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3"/>
      <c r="N148" s="113" t="s">
        <v>274</v>
      </c>
      <c r="O148" s="113">
        <v>3865.97</v>
      </c>
      <c r="P148" s="113">
        <v>3765.8600999999999</v>
      </c>
      <c r="Q148" s="113">
        <v>38</v>
      </c>
      <c r="R148" s="113" t="s">
        <v>71</v>
      </c>
      <c r="S148" s="113">
        <v>3683.8400999999999</v>
      </c>
      <c r="T148" s="113" t="s">
        <v>71</v>
      </c>
      <c r="U148" s="113" t="s">
        <v>274</v>
      </c>
      <c r="V148" s="113" t="s">
        <v>412</v>
      </c>
    </row>
    <row r="149" spans="1:22" x14ac:dyDescent="0.2">
      <c r="A149" s="113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3"/>
      <c r="N149" s="113" t="s">
        <v>382</v>
      </c>
      <c r="O149" s="113">
        <v>0</v>
      </c>
      <c r="P149" s="113">
        <v>890.95</v>
      </c>
      <c r="Q149" s="113" t="s">
        <v>71</v>
      </c>
      <c r="R149" s="113" t="s">
        <v>71</v>
      </c>
      <c r="S149" s="113" t="s">
        <v>71</v>
      </c>
      <c r="T149" s="113" t="s">
        <v>71</v>
      </c>
      <c r="U149" s="113" t="s">
        <v>382</v>
      </c>
      <c r="V149" s="113" t="s">
        <v>412</v>
      </c>
    </row>
    <row r="150" spans="1:22" x14ac:dyDescent="0.2">
      <c r="A150" s="113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3"/>
      <c r="N150" s="113" t="s">
        <v>122</v>
      </c>
      <c r="O150" s="113">
        <v>2421.0500000000002</v>
      </c>
      <c r="P150" s="113">
        <v>2167.0500000000002</v>
      </c>
      <c r="Q150" s="113">
        <v>20</v>
      </c>
      <c r="R150" s="113" t="s">
        <v>71</v>
      </c>
      <c r="S150" s="113">
        <v>2297.0601000000001</v>
      </c>
      <c r="T150" s="113" t="s">
        <v>71</v>
      </c>
      <c r="U150" s="113" t="s">
        <v>14</v>
      </c>
      <c r="V150" s="113" t="s">
        <v>412</v>
      </c>
    </row>
    <row r="151" spans="1:22" x14ac:dyDescent="0.2">
      <c r="A151" s="113" t="s">
        <v>128</v>
      </c>
      <c r="B151">
        <f t="shared" si="16"/>
        <v>1.675</v>
      </c>
      <c r="C151">
        <f t="shared" si="17"/>
        <v>1.48</v>
      </c>
      <c r="D151">
        <f t="shared" si="18"/>
        <v>3</v>
      </c>
      <c r="E151">
        <f t="shared" si="19"/>
        <v>16</v>
      </c>
      <c r="F151">
        <f t="shared" si="20"/>
        <v>1.635</v>
      </c>
      <c r="G151">
        <f t="shared" si="21"/>
        <v>1.5</v>
      </c>
      <c r="H151" s="113"/>
      <c r="N151" s="113" t="s">
        <v>275</v>
      </c>
      <c r="O151" s="113">
        <v>5527.77</v>
      </c>
      <c r="P151" s="113">
        <v>5205.75</v>
      </c>
      <c r="Q151" s="113" t="s">
        <v>71</v>
      </c>
      <c r="R151" s="113" t="s">
        <v>71</v>
      </c>
      <c r="S151" s="113" t="s">
        <v>71</v>
      </c>
      <c r="T151" s="113" t="s">
        <v>71</v>
      </c>
      <c r="U151" s="113" t="s">
        <v>275</v>
      </c>
      <c r="V151" s="113" t="s">
        <v>412</v>
      </c>
    </row>
    <row r="152" spans="1:22" x14ac:dyDescent="0.2">
      <c r="A152" s="113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3"/>
      <c r="N152" s="113" t="s">
        <v>276</v>
      </c>
      <c r="O152" s="113">
        <v>950.69</v>
      </c>
      <c r="P152" s="113">
        <v>0</v>
      </c>
      <c r="Q152" s="113" t="s">
        <v>71</v>
      </c>
      <c r="R152" s="113" t="s">
        <v>71</v>
      </c>
      <c r="S152" s="113" t="s">
        <v>71</v>
      </c>
      <c r="T152" s="113" t="s">
        <v>71</v>
      </c>
      <c r="U152" s="113" t="s">
        <v>276</v>
      </c>
      <c r="V152" s="113" t="s">
        <v>412</v>
      </c>
    </row>
    <row r="153" spans="1:22" x14ac:dyDescent="0.2">
      <c r="A153" s="113" t="s">
        <v>284</v>
      </c>
      <c r="B153">
        <f t="shared" si="16"/>
        <v>0.35899999999999999</v>
      </c>
      <c r="C153">
        <f t="shared" si="17"/>
        <v>0.32600000000000001</v>
      </c>
      <c r="D153">
        <f t="shared" si="18"/>
        <v>20</v>
      </c>
      <c r="E153">
        <f t="shared" si="19"/>
        <v>26</v>
      </c>
      <c r="F153">
        <f t="shared" si="20"/>
        <v>0.32250000000000001</v>
      </c>
      <c r="G153">
        <f t="shared" si="21"/>
        <v>0.29399999999999998</v>
      </c>
      <c r="H153" s="113"/>
      <c r="N153" s="113" t="s">
        <v>383</v>
      </c>
      <c r="O153" s="113">
        <v>0</v>
      </c>
      <c r="P153" s="113">
        <v>156.66999999999999</v>
      </c>
      <c r="Q153" s="113">
        <v>45</v>
      </c>
      <c r="R153" s="113">
        <v>34</v>
      </c>
      <c r="S153" s="113">
        <v>171.27</v>
      </c>
      <c r="T153" s="113">
        <v>156.27000000000001</v>
      </c>
      <c r="U153" s="113" t="s">
        <v>414</v>
      </c>
      <c r="V153" s="113" t="s">
        <v>412</v>
      </c>
    </row>
    <row r="154" spans="1:22" x14ac:dyDescent="0.2">
      <c r="A154" s="113" t="s">
        <v>285</v>
      </c>
      <c r="B154">
        <f t="shared" si="16"/>
        <v>1.87</v>
      </c>
      <c r="C154">
        <f t="shared" si="17"/>
        <v>2.64</v>
      </c>
      <c r="D154">
        <f t="shared" si="18"/>
        <v>29</v>
      </c>
      <c r="E154">
        <f t="shared" si="19"/>
        <v>1</v>
      </c>
      <c r="F154">
        <f t="shared" si="20"/>
        <v>1.86</v>
      </c>
      <c r="G154">
        <f t="shared" si="21"/>
        <v>1.9</v>
      </c>
      <c r="H154" s="113"/>
      <c r="N154" s="113" t="s">
        <v>123</v>
      </c>
      <c r="O154" s="113">
        <v>0.7</v>
      </c>
      <c r="P154" s="113">
        <v>0</v>
      </c>
      <c r="Q154" s="113" t="s">
        <v>71</v>
      </c>
      <c r="R154" s="113" t="s">
        <v>71</v>
      </c>
      <c r="S154" s="113" t="s">
        <v>71</v>
      </c>
      <c r="T154" s="113" t="s">
        <v>71</v>
      </c>
      <c r="U154" s="113" t="s">
        <v>547</v>
      </c>
      <c r="V154" s="113" t="s">
        <v>412</v>
      </c>
    </row>
    <row r="155" spans="1:22" x14ac:dyDescent="0.2">
      <c r="A155" s="113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3"/>
      <c r="N155" s="113" t="s">
        <v>124</v>
      </c>
      <c r="O155" s="113">
        <v>1503.73</v>
      </c>
      <c r="P155" s="113">
        <v>1440.24</v>
      </c>
      <c r="Q155" s="113">
        <v>22</v>
      </c>
      <c r="R155" s="113" t="s">
        <v>71</v>
      </c>
      <c r="S155" s="113">
        <v>1436.79</v>
      </c>
      <c r="T155" s="113" t="s">
        <v>71</v>
      </c>
      <c r="U155" s="113" t="s">
        <v>9</v>
      </c>
      <c r="V155" s="113" t="s">
        <v>412</v>
      </c>
    </row>
    <row r="156" spans="1:22" x14ac:dyDescent="0.2">
      <c r="A156" s="113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3"/>
      <c r="N156" s="113" t="s">
        <v>125</v>
      </c>
      <c r="O156" s="113">
        <v>1.41</v>
      </c>
      <c r="P156" s="113">
        <v>1.43</v>
      </c>
      <c r="Q156" s="113">
        <v>21</v>
      </c>
      <c r="R156" s="113">
        <v>16</v>
      </c>
      <c r="S156" s="113">
        <v>1.345</v>
      </c>
      <c r="T156" s="113">
        <v>1.33</v>
      </c>
      <c r="U156" s="113" t="s">
        <v>548</v>
      </c>
      <c r="V156" s="113" t="s">
        <v>412</v>
      </c>
    </row>
    <row r="157" spans="1:22" x14ac:dyDescent="0.2">
      <c r="A157" s="113" t="s">
        <v>129</v>
      </c>
      <c r="B157">
        <f t="shared" si="16"/>
        <v>4.74</v>
      </c>
      <c r="C157">
        <f t="shared" si="17"/>
        <v>4.7</v>
      </c>
      <c r="D157">
        <f t="shared" si="18"/>
        <v>8</v>
      </c>
      <c r="E157">
        <f t="shared" si="19"/>
        <v>33</v>
      </c>
      <c r="F157">
        <f t="shared" si="20"/>
        <v>4.9000000000000004</v>
      </c>
      <c r="G157">
        <f t="shared" si="21"/>
        <v>4.7</v>
      </c>
      <c r="H157" s="113"/>
      <c r="N157" s="113" t="s">
        <v>277</v>
      </c>
      <c r="O157" s="113">
        <v>1.9E-2</v>
      </c>
      <c r="P157" s="113">
        <v>0</v>
      </c>
      <c r="Q157" s="113" t="s">
        <v>71</v>
      </c>
      <c r="R157" s="113" t="s">
        <v>71</v>
      </c>
      <c r="S157" s="113" t="s">
        <v>71</v>
      </c>
      <c r="T157" s="113" t="s">
        <v>71</v>
      </c>
      <c r="U157" s="113" t="s">
        <v>549</v>
      </c>
      <c r="V157" s="113" t="s">
        <v>412</v>
      </c>
    </row>
    <row r="158" spans="1:22" x14ac:dyDescent="0.2">
      <c r="A158" s="113" t="s">
        <v>130</v>
      </c>
      <c r="B158">
        <f t="shared" si="16"/>
        <v>1.052</v>
      </c>
      <c r="C158">
        <f t="shared" si="17"/>
        <v>0.95499999999999996</v>
      </c>
      <c r="D158">
        <f t="shared" si="18"/>
        <v>20</v>
      </c>
      <c r="E158" t="str">
        <f t="shared" si="19"/>
        <v>N/A</v>
      </c>
      <c r="F158">
        <f t="shared" si="20"/>
        <v>0.96799999999999997</v>
      </c>
      <c r="G158" t="str">
        <f t="shared" si="21"/>
        <v>N/A</v>
      </c>
      <c r="H158" s="113"/>
      <c r="N158" s="113" t="s">
        <v>126</v>
      </c>
      <c r="O158" s="113">
        <v>18.48</v>
      </c>
      <c r="P158" s="113">
        <v>18.2</v>
      </c>
      <c r="Q158" s="113">
        <v>31</v>
      </c>
      <c r="R158" s="113" t="s">
        <v>71</v>
      </c>
      <c r="S158" s="113">
        <v>17.579999999999998</v>
      </c>
      <c r="T158" s="113" t="s">
        <v>71</v>
      </c>
      <c r="U158" s="113" t="s">
        <v>73</v>
      </c>
      <c r="V158" s="113" t="s">
        <v>412</v>
      </c>
    </row>
    <row r="159" spans="1:22" x14ac:dyDescent="0.2">
      <c r="A159" s="113" t="s">
        <v>288</v>
      </c>
      <c r="B159">
        <f t="shared" si="16"/>
        <v>6.12</v>
      </c>
      <c r="C159">
        <f t="shared" si="17"/>
        <v>5.75</v>
      </c>
      <c r="D159">
        <f t="shared" si="18"/>
        <v>19</v>
      </c>
      <c r="E159" t="str">
        <f t="shared" si="19"/>
        <v>N/A</v>
      </c>
      <c r="F159">
        <f t="shared" si="20"/>
        <v>5.94</v>
      </c>
      <c r="G159" t="str">
        <f t="shared" si="21"/>
        <v>N/A</v>
      </c>
      <c r="H159" s="113"/>
      <c r="N159" s="113" t="s">
        <v>777</v>
      </c>
      <c r="O159" s="113">
        <v>0.60499999999999998</v>
      </c>
      <c r="P159" s="113">
        <v>0.62</v>
      </c>
      <c r="Q159" s="113" t="s">
        <v>71</v>
      </c>
      <c r="R159" s="113" t="s">
        <v>71</v>
      </c>
      <c r="S159" s="113" t="s">
        <v>71</v>
      </c>
      <c r="T159" s="113" t="s">
        <v>71</v>
      </c>
      <c r="U159" s="113" t="s">
        <v>712</v>
      </c>
      <c r="V159" s="113" t="s">
        <v>412</v>
      </c>
    </row>
    <row r="160" spans="1:22" x14ac:dyDescent="0.2">
      <c r="A160" s="113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3"/>
      <c r="N160" s="113" t="s">
        <v>127</v>
      </c>
      <c r="O160" s="113">
        <v>0</v>
      </c>
      <c r="P160" s="113" t="s">
        <v>71</v>
      </c>
      <c r="Q160" s="113" t="s">
        <v>71</v>
      </c>
      <c r="R160" s="113" t="s">
        <v>71</v>
      </c>
      <c r="S160" s="113" t="s">
        <v>71</v>
      </c>
      <c r="T160" s="113" t="s">
        <v>71</v>
      </c>
      <c r="U160" s="113" t="s">
        <v>550</v>
      </c>
      <c r="V160" s="113" t="s">
        <v>412</v>
      </c>
    </row>
    <row r="161" spans="1:22" x14ac:dyDescent="0.2">
      <c r="A161" s="113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3"/>
      <c r="N161" s="113" t="s">
        <v>278</v>
      </c>
      <c r="O161" s="113">
        <v>0</v>
      </c>
      <c r="P161" s="113" t="s">
        <v>71</v>
      </c>
      <c r="Q161" s="113" t="s">
        <v>71</v>
      </c>
      <c r="R161" s="113" t="s">
        <v>71</v>
      </c>
      <c r="S161" s="113" t="s">
        <v>71</v>
      </c>
      <c r="T161" s="113" t="s">
        <v>71</v>
      </c>
      <c r="U161" s="113" t="s">
        <v>551</v>
      </c>
      <c r="V161" s="113" t="s">
        <v>412</v>
      </c>
    </row>
    <row r="162" spans="1:22" x14ac:dyDescent="0.2">
      <c r="A162" s="113" t="s">
        <v>131</v>
      </c>
      <c r="B162">
        <f t="shared" si="16"/>
        <v>1.23</v>
      </c>
      <c r="C162">
        <f t="shared" si="17"/>
        <v>1.03</v>
      </c>
      <c r="D162">
        <f t="shared" si="18"/>
        <v>25</v>
      </c>
      <c r="E162">
        <f t="shared" si="19"/>
        <v>50</v>
      </c>
      <c r="F162">
        <f t="shared" si="20"/>
        <v>1.05</v>
      </c>
      <c r="G162">
        <f t="shared" si="21"/>
        <v>1.095</v>
      </c>
      <c r="H162" s="113"/>
      <c r="N162" s="113" t="s">
        <v>404</v>
      </c>
      <c r="O162" s="113">
        <v>2166.5601000000001</v>
      </c>
      <c r="P162" s="113">
        <v>2063.8301000000001</v>
      </c>
      <c r="Q162" s="113">
        <v>22</v>
      </c>
      <c r="R162" s="113" t="s">
        <v>71</v>
      </c>
      <c r="S162" s="113">
        <v>2045.5600999999999</v>
      </c>
      <c r="T162" s="113" t="s">
        <v>71</v>
      </c>
      <c r="U162" s="113" t="s">
        <v>404</v>
      </c>
      <c r="V162" s="113" t="s">
        <v>412</v>
      </c>
    </row>
    <row r="163" spans="1:22" x14ac:dyDescent="0.2">
      <c r="A163" s="113" t="s">
        <v>291</v>
      </c>
      <c r="B163">
        <f t="shared" si="16"/>
        <v>3.09</v>
      </c>
      <c r="C163">
        <f t="shared" si="17"/>
        <v>3</v>
      </c>
      <c r="D163">
        <f t="shared" si="18"/>
        <v>21</v>
      </c>
      <c r="E163" t="str">
        <f t="shared" si="19"/>
        <v>N/A</v>
      </c>
      <c r="F163">
        <f t="shared" si="20"/>
        <v>2.92</v>
      </c>
      <c r="G163" t="str">
        <f t="shared" si="21"/>
        <v>N/A</v>
      </c>
      <c r="H163" s="113"/>
      <c r="N163" s="113" t="s">
        <v>279</v>
      </c>
      <c r="O163" s="113">
        <v>0.48</v>
      </c>
      <c r="P163" s="113" t="s">
        <v>71</v>
      </c>
      <c r="Q163" s="113" t="s">
        <v>71</v>
      </c>
      <c r="R163" s="113" t="s">
        <v>71</v>
      </c>
      <c r="S163" s="113" t="s">
        <v>71</v>
      </c>
      <c r="T163" s="113" t="s">
        <v>71</v>
      </c>
      <c r="U163" s="113" t="s">
        <v>552</v>
      </c>
      <c r="V163" s="113" t="s">
        <v>412</v>
      </c>
    </row>
    <row r="164" spans="1:22" x14ac:dyDescent="0.2">
      <c r="A164" s="113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3"/>
      <c r="N164" s="113" t="s">
        <v>280</v>
      </c>
      <c r="O164" s="113">
        <v>0</v>
      </c>
      <c r="P164" s="113" t="s">
        <v>71</v>
      </c>
      <c r="Q164" s="113" t="s">
        <v>71</v>
      </c>
      <c r="R164" s="113" t="s">
        <v>71</v>
      </c>
      <c r="S164" s="113" t="s">
        <v>71</v>
      </c>
      <c r="T164" s="113" t="s">
        <v>71</v>
      </c>
      <c r="U164" s="113" t="s">
        <v>553</v>
      </c>
      <c r="V164" s="113" t="s">
        <v>412</v>
      </c>
    </row>
    <row r="165" spans="1:22" x14ac:dyDescent="0.2">
      <c r="A165" s="113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3"/>
      <c r="N165" s="113" t="s">
        <v>281</v>
      </c>
      <c r="O165" s="113">
        <v>0</v>
      </c>
      <c r="P165" s="113" t="s">
        <v>71</v>
      </c>
      <c r="Q165" s="113" t="s">
        <v>71</v>
      </c>
      <c r="R165" s="113" t="s">
        <v>71</v>
      </c>
      <c r="S165" s="113" t="s">
        <v>71</v>
      </c>
      <c r="T165" s="113" t="s">
        <v>71</v>
      </c>
      <c r="U165" s="113" t="s">
        <v>554</v>
      </c>
      <c r="V165" s="113" t="s">
        <v>412</v>
      </c>
    </row>
    <row r="166" spans="1:22" x14ac:dyDescent="0.2">
      <c r="A166" s="113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3"/>
      <c r="N166" s="113" t="s">
        <v>282</v>
      </c>
      <c r="O166" s="113">
        <v>1.2</v>
      </c>
      <c r="P166" s="113">
        <v>0</v>
      </c>
      <c r="Q166" s="113" t="s">
        <v>71</v>
      </c>
      <c r="R166" s="113" t="s">
        <v>71</v>
      </c>
      <c r="S166" s="113" t="s">
        <v>71</v>
      </c>
      <c r="T166" s="113" t="s">
        <v>71</v>
      </c>
      <c r="U166" s="113" t="s">
        <v>555</v>
      </c>
      <c r="V166" s="113" t="s">
        <v>412</v>
      </c>
    </row>
    <row r="167" spans="1:22" x14ac:dyDescent="0.2">
      <c r="A167" s="113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3"/>
      <c r="N167" s="113" t="s">
        <v>128</v>
      </c>
      <c r="O167" s="113">
        <v>1.675</v>
      </c>
      <c r="P167" s="113">
        <v>1.48</v>
      </c>
      <c r="Q167" s="113">
        <v>3</v>
      </c>
      <c r="R167" s="113">
        <v>16</v>
      </c>
      <c r="S167" s="113">
        <v>1.635</v>
      </c>
      <c r="T167" s="113">
        <v>1.5</v>
      </c>
      <c r="U167" s="113" t="s">
        <v>556</v>
      </c>
      <c r="V167" s="113" t="s">
        <v>412</v>
      </c>
    </row>
    <row r="168" spans="1:22" x14ac:dyDescent="0.2">
      <c r="A168" s="113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3"/>
      <c r="N168" s="113" t="s">
        <v>283</v>
      </c>
      <c r="O168" s="113">
        <v>0</v>
      </c>
      <c r="P168" s="113" t="s">
        <v>71</v>
      </c>
      <c r="Q168" s="113" t="s">
        <v>71</v>
      </c>
      <c r="R168" s="113" t="s">
        <v>71</v>
      </c>
      <c r="S168" s="113" t="s">
        <v>71</v>
      </c>
      <c r="T168" s="113" t="s">
        <v>71</v>
      </c>
      <c r="U168" s="113" t="s">
        <v>557</v>
      </c>
      <c r="V168" s="113" t="s">
        <v>412</v>
      </c>
    </row>
    <row r="169" spans="1:22" x14ac:dyDescent="0.2">
      <c r="A169" s="113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3"/>
      <c r="N169" s="113" t="s">
        <v>284</v>
      </c>
      <c r="O169" s="113">
        <v>0.35899999999999999</v>
      </c>
      <c r="P169" s="113">
        <v>0.32600000000000001</v>
      </c>
      <c r="Q169" s="113">
        <v>20</v>
      </c>
      <c r="R169" s="113">
        <v>26</v>
      </c>
      <c r="S169" s="113">
        <v>0.32250000000000001</v>
      </c>
      <c r="T169" s="113">
        <v>0.29399999999999998</v>
      </c>
      <c r="U169" s="113" t="s">
        <v>393</v>
      </c>
      <c r="V169" s="113" t="s">
        <v>412</v>
      </c>
    </row>
    <row r="170" spans="1:22" x14ac:dyDescent="0.2">
      <c r="A170" s="113" t="s">
        <v>133</v>
      </c>
      <c r="B170">
        <f t="shared" si="16"/>
        <v>350</v>
      </c>
      <c r="C170">
        <f t="shared" si="17"/>
        <v>342</v>
      </c>
      <c r="D170">
        <f t="shared" si="18"/>
        <v>3</v>
      </c>
      <c r="E170" t="str">
        <f t="shared" si="19"/>
        <v>N/A</v>
      </c>
      <c r="F170">
        <f t="shared" si="20"/>
        <v>346</v>
      </c>
      <c r="G170" t="str">
        <f t="shared" si="21"/>
        <v>N/A</v>
      </c>
      <c r="H170" s="113"/>
      <c r="N170" s="113" t="s">
        <v>285</v>
      </c>
      <c r="O170" s="113">
        <v>1.87</v>
      </c>
      <c r="P170" s="113">
        <v>2.64</v>
      </c>
      <c r="Q170" s="113">
        <v>29</v>
      </c>
      <c r="R170" s="113">
        <v>1</v>
      </c>
      <c r="S170" s="113">
        <v>1.86</v>
      </c>
      <c r="T170" s="113">
        <v>1.9</v>
      </c>
      <c r="U170" s="113" t="s">
        <v>558</v>
      </c>
      <c r="V170" s="113" t="s">
        <v>412</v>
      </c>
    </row>
    <row r="171" spans="1:22" x14ac:dyDescent="0.2">
      <c r="A171" s="113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3"/>
      <c r="N171" s="113" t="s">
        <v>286</v>
      </c>
      <c r="O171" s="113">
        <v>2.5999999999999999E-2</v>
      </c>
      <c r="P171" s="113" t="s">
        <v>71</v>
      </c>
      <c r="Q171" s="113" t="s">
        <v>71</v>
      </c>
      <c r="R171" s="113" t="s">
        <v>71</v>
      </c>
      <c r="S171" s="113" t="s">
        <v>71</v>
      </c>
      <c r="T171" s="113" t="s">
        <v>71</v>
      </c>
      <c r="U171" s="113" t="s">
        <v>559</v>
      </c>
      <c r="V171" s="113" t="s">
        <v>412</v>
      </c>
    </row>
    <row r="172" spans="1:22" x14ac:dyDescent="0.2">
      <c r="A172" s="113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3"/>
      <c r="N172" s="113" t="s">
        <v>287</v>
      </c>
      <c r="O172" s="113">
        <v>0</v>
      </c>
      <c r="P172" s="113" t="s">
        <v>71</v>
      </c>
      <c r="Q172" s="113" t="s">
        <v>71</v>
      </c>
      <c r="R172" s="113" t="s">
        <v>71</v>
      </c>
      <c r="S172" s="113" t="s">
        <v>71</v>
      </c>
      <c r="T172" s="113" t="s">
        <v>71</v>
      </c>
      <c r="U172" s="113" t="s">
        <v>560</v>
      </c>
      <c r="V172" s="113" t="s">
        <v>412</v>
      </c>
    </row>
    <row r="173" spans="1:22" x14ac:dyDescent="0.2">
      <c r="A173" s="113" t="s">
        <v>134</v>
      </c>
      <c r="B173">
        <f t="shared" si="16"/>
        <v>1.33</v>
      </c>
      <c r="C173">
        <f t="shared" si="17"/>
        <v>1.24</v>
      </c>
      <c r="D173">
        <f t="shared" si="18"/>
        <v>5</v>
      </c>
      <c r="E173" t="str">
        <f t="shared" si="19"/>
        <v>N/A</v>
      </c>
      <c r="F173">
        <f t="shared" si="20"/>
        <v>1.2649999999999999</v>
      </c>
      <c r="G173" t="str">
        <f t="shared" si="21"/>
        <v>N/A</v>
      </c>
      <c r="H173" s="113"/>
      <c r="N173" s="113" t="s">
        <v>129</v>
      </c>
      <c r="O173" s="113">
        <v>4.74</v>
      </c>
      <c r="P173" s="113">
        <v>4.7</v>
      </c>
      <c r="Q173" s="113">
        <v>8</v>
      </c>
      <c r="R173" s="113">
        <v>33</v>
      </c>
      <c r="S173" s="113">
        <v>4.9000000000000004</v>
      </c>
      <c r="T173" s="113">
        <v>4.7</v>
      </c>
      <c r="U173" s="113" t="s">
        <v>64</v>
      </c>
      <c r="V173" s="113" t="s">
        <v>412</v>
      </c>
    </row>
    <row r="174" spans="1:22" x14ac:dyDescent="0.2">
      <c r="A174" s="113" t="s">
        <v>299</v>
      </c>
      <c r="B174">
        <f t="shared" si="16"/>
        <v>1.74</v>
      </c>
      <c r="C174">
        <f t="shared" si="17"/>
        <v>1.8</v>
      </c>
      <c r="D174" t="str">
        <f t="shared" si="18"/>
        <v>N/A</v>
      </c>
      <c r="E174">
        <f t="shared" si="19"/>
        <v>8</v>
      </c>
      <c r="F174" t="str">
        <f t="shared" si="20"/>
        <v>N/A</v>
      </c>
      <c r="G174">
        <f t="shared" si="21"/>
        <v>1.86</v>
      </c>
      <c r="H174" s="113"/>
      <c r="N174" s="113" t="s">
        <v>778</v>
      </c>
      <c r="O174" s="113">
        <v>4.66</v>
      </c>
      <c r="P174" s="113">
        <v>4.78</v>
      </c>
      <c r="Q174" s="113" t="s">
        <v>71</v>
      </c>
      <c r="R174" s="113">
        <v>8</v>
      </c>
      <c r="S174" s="113" t="s">
        <v>71</v>
      </c>
      <c r="T174" s="113">
        <v>4.66</v>
      </c>
      <c r="U174" s="113" t="s">
        <v>758</v>
      </c>
      <c r="V174" s="113" t="s">
        <v>412</v>
      </c>
    </row>
    <row r="175" spans="1:22" x14ac:dyDescent="0.2">
      <c r="A175" s="113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3"/>
      <c r="N175" s="113" t="s">
        <v>130</v>
      </c>
      <c r="O175" s="113">
        <v>1.052</v>
      </c>
      <c r="P175" s="113">
        <v>0.95499999999999996</v>
      </c>
      <c r="Q175" s="113">
        <v>20</v>
      </c>
      <c r="R175" s="113" t="s">
        <v>71</v>
      </c>
      <c r="S175" s="113">
        <v>0.96799999999999997</v>
      </c>
      <c r="T175" s="113" t="s">
        <v>71</v>
      </c>
      <c r="U175" s="113" t="s">
        <v>561</v>
      </c>
      <c r="V175" s="113" t="s">
        <v>412</v>
      </c>
    </row>
    <row r="176" spans="1:22" x14ac:dyDescent="0.2">
      <c r="A176" s="113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3"/>
      <c r="N176" s="113" t="s">
        <v>288</v>
      </c>
      <c r="O176" s="113">
        <v>6.12</v>
      </c>
      <c r="P176" s="113">
        <v>5.75</v>
      </c>
      <c r="Q176" s="113">
        <v>19</v>
      </c>
      <c r="R176" s="113" t="s">
        <v>71</v>
      </c>
      <c r="S176" s="113">
        <v>5.94</v>
      </c>
      <c r="T176" s="113" t="s">
        <v>71</v>
      </c>
      <c r="U176" s="113" t="s">
        <v>436</v>
      </c>
      <c r="V176" s="113" t="s">
        <v>412</v>
      </c>
    </row>
    <row r="177" spans="1:22" x14ac:dyDescent="0.2">
      <c r="A177" s="113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3"/>
      <c r="N177" s="113" t="s">
        <v>289</v>
      </c>
      <c r="O177" s="113">
        <v>0</v>
      </c>
      <c r="P177" s="113" t="s">
        <v>71</v>
      </c>
      <c r="Q177" s="113" t="s">
        <v>71</v>
      </c>
      <c r="R177" s="113" t="s">
        <v>71</v>
      </c>
      <c r="S177" s="113" t="s">
        <v>71</v>
      </c>
      <c r="T177" s="113" t="s">
        <v>71</v>
      </c>
      <c r="U177" s="113" t="s">
        <v>562</v>
      </c>
      <c r="V177" s="113" t="s">
        <v>412</v>
      </c>
    </row>
    <row r="178" spans="1:22" x14ac:dyDescent="0.2">
      <c r="A178" s="113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3"/>
      <c r="N178" s="113" t="s">
        <v>290</v>
      </c>
      <c r="O178" s="113">
        <v>2.54</v>
      </c>
      <c r="P178" s="113">
        <v>2.4</v>
      </c>
      <c r="Q178" s="113">
        <v>37</v>
      </c>
      <c r="R178" s="113">
        <v>39</v>
      </c>
      <c r="S178" s="113">
        <v>2.48</v>
      </c>
      <c r="T178" s="113">
        <v>2.36</v>
      </c>
      <c r="U178" s="113" t="s">
        <v>563</v>
      </c>
      <c r="V178" s="113" t="s">
        <v>412</v>
      </c>
    </row>
    <row r="179" spans="1:22" x14ac:dyDescent="0.2">
      <c r="A179" s="113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3"/>
      <c r="N179" s="113" t="s">
        <v>131</v>
      </c>
      <c r="O179" s="113">
        <v>1.23</v>
      </c>
      <c r="P179" s="113">
        <v>1.03</v>
      </c>
      <c r="Q179" s="113">
        <v>25</v>
      </c>
      <c r="R179" s="113">
        <v>50</v>
      </c>
      <c r="S179" s="113">
        <v>1.05</v>
      </c>
      <c r="T179" s="113">
        <v>1.095</v>
      </c>
      <c r="U179" s="113" t="s">
        <v>564</v>
      </c>
      <c r="V179" s="113" t="s">
        <v>412</v>
      </c>
    </row>
    <row r="180" spans="1:22" x14ac:dyDescent="0.2">
      <c r="A180" s="113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3"/>
      <c r="N180" s="113" t="s">
        <v>291</v>
      </c>
      <c r="O180" s="113">
        <v>3.09</v>
      </c>
      <c r="P180" s="113">
        <v>3</v>
      </c>
      <c r="Q180" s="113">
        <v>21</v>
      </c>
      <c r="R180" s="113" t="s">
        <v>71</v>
      </c>
      <c r="S180" s="113">
        <v>2.92</v>
      </c>
      <c r="T180" s="113" t="s">
        <v>71</v>
      </c>
      <c r="U180" s="113" t="s">
        <v>565</v>
      </c>
      <c r="V180" s="113" t="s">
        <v>412</v>
      </c>
    </row>
    <row r="181" spans="1:22" x14ac:dyDescent="0.2">
      <c r="A181" s="113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3"/>
      <c r="N181" s="113" t="s">
        <v>292</v>
      </c>
      <c r="O181" s="113">
        <v>10.02</v>
      </c>
      <c r="P181" s="113">
        <v>0</v>
      </c>
      <c r="Q181" s="113" t="s">
        <v>71</v>
      </c>
      <c r="R181" s="113" t="s">
        <v>71</v>
      </c>
      <c r="S181" s="113" t="s">
        <v>71</v>
      </c>
      <c r="T181" s="113" t="s">
        <v>71</v>
      </c>
      <c r="U181" s="113" t="s">
        <v>566</v>
      </c>
      <c r="V181" s="113" t="s">
        <v>412</v>
      </c>
    </row>
    <row r="182" spans="1:22" x14ac:dyDescent="0.2">
      <c r="A182" s="113" t="s">
        <v>137</v>
      </c>
      <c r="B182">
        <f t="shared" si="16"/>
        <v>0.47899999999999998</v>
      </c>
      <c r="C182">
        <f t="shared" si="17"/>
        <v>0.42499999999999999</v>
      </c>
      <c r="D182" t="str">
        <f t="shared" si="18"/>
        <v>N/A</v>
      </c>
      <c r="E182" t="str">
        <f t="shared" si="19"/>
        <v>N/A</v>
      </c>
      <c r="F182" t="str">
        <f t="shared" si="20"/>
        <v>N/A</v>
      </c>
      <c r="G182" t="str">
        <f t="shared" si="21"/>
        <v>N/A</v>
      </c>
      <c r="H182" s="113"/>
      <c r="N182" s="113" t="s">
        <v>293</v>
      </c>
      <c r="O182" s="113">
        <v>0</v>
      </c>
      <c r="P182" s="113">
        <v>0.43</v>
      </c>
      <c r="Q182" s="113" t="s">
        <v>71</v>
      </c>
      <c r="R182" s="113">
        <v>0</v>
      </c>
      <c r="S182" s="113" t="s">
        <v>71</v>
      </c>
      <c r="T182" s="113">
        <v>0</v>
      </c>
      <c r="U182" s="113" t="s">
        <v>567</v>
      </c>
      <c r="V182" s="113" t="s">
        <v>412</v>
      </c>
    </row>
    <row r="183" spans="1:22" x14ac:dyDescent="0.2">
      <c r="A183" s="113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3"/>
      <c r="N183" s="113" t="s">
        <v>132</v>
      </c>
      <c r="O183" s="113">
        <v>4.8</v>
      </c>
      <c r="P183" s="113" t="s">
        <v>71</v>
      </c>
      <c r="Q183" s="113" t="s">
        <v>71</v>
      </c>
      <c r="R183" s="113" t="s">
        <v>71</v>
      </c>
      <c r="S183" s="113" t="s">
        <v>71</v>
      </c>
      <c r="T183" s="113" t="s">
        <v>71</v>
      </c>
      <c r="U183" s="113" t="s">
        <v>568</v>
      </c>
      <c r="V183" s="113" t="s">
        <v>412</v>
      </c>
    </row>
    <row r="184" spans="1:22" x14ac:dyDescent="0.2">
      <c r="A184" s="113" t="s">
        <v>139</v>
      </c>
      <c r="B184">
        <f t="shared" si="16"/>
        <v>1.4279999999999999</v>
      </c>
      <c r="C184">
        <f t="shared" si="17"/>
        <v>1.1339999999999999</v>
      </c>
      <c r="D184">
        <f t="shared" si="18"/>
        <v>21</v>
      </c>
      <c r="E184">
        <f t="shared" si="19"/>
        <v>33</v>
      </c>
      <c r="F184">
        <f t="shared" si="20"/>
        <v>1.1040000000000001</v>
      </c>
      <c r="G184">
        <f t="shared" si="21"/>
        <v>1</v>
      </c>
      <c r="H184" s="113"/>
      <c r="N184" s="113" t="s">
        <v>779</v>
      </c>
      <c r="O184" s="113">
        <v>0.436</v>
      </c>
      <c r="P184" s="113">
        <v>0.44500000000000001</v>
      </c>
      <c r="Q184" s="113">
        <v>24</v>
      </c>
      <c r="R184" s="113">
        <v>12</v>
      </c>
      <c r="S184" s="113">
        <v>0.40400000000000003</v>
      </c>
      <c r="T184" s="113">
        <v>0.41399999999999998</v>
      </c>
      <c r="U184" s="113" t="s">
        <v>780</v>
      </c>
      <c r="V184" s="113" t="s">
        <v>412</v>
      </c>
    </row>
    <row r="185" spans="1:22" x14ac:dyDescent="0.2">
      <c r="A185" s="113" t="s">
        <v>140</v>
      </c>
      <c r="B185">
        <f t="shared" si="16"/>
        <v>6.06</v>
      </c>
      <c r="C185">
        <f t="shared" si="17"/>
        <v>5.85</v>
      </c>
      <c r="D185">
        <f t="shared" si="18"/>
        <v>11</v>
      </c>
      <c r="E185" t="str">
        <f t="shared" si="19"/>
        <v>N/A</v>
      </c>
      <c r="F185">
        <f t="shared" si="20"/>
        <v>5.85</v>
      </c>
      <c r="G185" t="str">
        <f t="shared" si="21"/>
        <v>N/A</v>
      </c>
      <c r="H185" s="113"/>
      <c r="N185" s="113" t="s">
        <v>294</v>
      </c>
      <c r="O185" s="113">
        <v>2.7</v>
      </c>
      <c r="P185" s="113">
        <v>2.46</v>
      </c>
      <c r="Q185" s="113" t="s">
        <v>71</v>
      </c>
      <c r="R185" s="113" t="s">
        <v>71</v>
      </c>
      <c r="S185" s="113" t="s">
        <v>71</v>
      </c>
      <c r="T185" s="113" t="s">
        <v>71</v>
      </c>
      <c r="U185" s="113" t="s">
        <v>569</v>
      </c>
      <c r="V185" s="113" t="s">
        <v>412</v>
      </c>
    </row>
    <row r="186" spans="1:22" x14ac:dyDescent="0.2">
      <c r="A186" s="113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3"/>
      <c r="N186" s="113" t="s">
        <v>295</v>
      </c>
      <c r="O186" s="113">
        <v>3</v>
      </c>
      <c r="P186" s="113">
        <v>0</v>
      </c>
      <c r="Q186" s="113">
        <v>29</v>
      </c>
      <c r="R186" s="113" t="s">
        <v>71</v>
      </c>
      <c r="S186" s="113">
        <v>4.3600000000000003</v>
      </c>
      <c r="T186" s="113" t="s">
        <v>71</v>
      </c>
      <c r="U186" s="113" t="s">
        <v>570</v>
      </c>
      <c r="V186" s="113" t="s">
        <v>412</v>
      </c>
    </row>
    <row r="187" spans="1:22" x14ac:dyDescent="0.2">
      <c r="A187" s="113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3"/>
      <c r="N187" s="113" t="s">
        <v>296</v>
      </c>
      <c r="O187" s="113">
        <v>0.14000000000000001</v>
      </c>
      <c r="P187" s="113" t="s">
        <v>71</v>
      </c>
      <c r="Q187" s="113" t="s">
        <v>71</v>
      </c>
      <c r="R187" s="113" t="s">
        <v>71</v>
      </c>
      <c r="S187" s="113" t="s">
        <v>71</v>
      </c>
      <c r="T187" s="113" t="s">
        <v>71</v>
      </c>
      <c r="U187" s="113" t="s">
        <v>571</v>
      </c>
      <c r="V187" s="113" t="s">
        <v>412</v>
      </c>
    </row>
    <row r="188" spans="1:22" x14ac:dyDescent="0.2">
      <c r="A188" s="113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3"/>
      <c r="N188" s="113" t="s">
        <v>133</v>
      </c>
      <c r="O188" s="113">
        <v>350</v>
      </c>
      <c r="P188" s="113">
        <v>342</v>
      </c>
      <c r="Q188" s="113">
        <v>3</v>
      </c>
      <c r="R188" s="113" t="s">
        <v>71</v>
      </c>
      <c r="S188" s="113">
        <v>346</v>
      </c>
      <c r="T188" s="113" t="s">
        <v>71</v>
      </c>
      <c r="U188" s="113" t="s">
        <v>572</v>
      </c>
      <c r="V188" s="113" t="s">
        <v>412</v>
      </c>
    </row>
    <row r="189" spans="1:22" x14ac:dyDescent="0.2">
      <c r="A189" s="113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3"/>
      <c r="N189" s="113" t="s">
        <v>297</v>
      </c>
      <c r="O189" s="113">
        <v>5.6</v>
      </c>
      <c r="P189" s="113">
        <v>0</v>
      </c>
      <c r="Q189" s="113" t="s">
        <v>71</v>
      </c>
      <c r="R189" s="113" t="s">
        <v>71</v>
      </c>
      <c r="S189" s="113" t="s">
        <v>71</v>
      </c>
      <c r="T189" s="113" t="s">
        <v>71</v>
      </c>
      <c r="U189" s="113" t="s">
        <v>573</v>
      </c>
      <c r="V189" s="113" t="s">
        <v>412</v>
      </c>
    </row>
    <row r="190" spans="1:22" x14ac:dyDescent="0.2">
      <c r="A190" s="113" t="s">
        <v>143</v>
      </c>
      <c r="B190">
        <f t="shared" si="16"/>
        <v>15.8</v>
      </c>
      <c r="C190">
        <f t="shared" si="17"/>
        <v>14.75</v>
      </c>
      <c r="D190">
        <f t="shared" si="18"/>
        <v>22</v>
      </c>
      <c r="E190">
        <f t="shared" si="19"/>
        <v>33</v>
      </c>
      <c r="F190">
        <f t="shared" si="20"/>
        <v>15.05</v>
      </c>
      <c r="G190">
        <f t="shared" si="21"/>
        <v>13.35</v>
      </c>
      <c r="H190" s="113"/>
      <c r="N190" s="113" t="s">
        <v>298</v>
      </c>
      <c r="O190" s="113">
        <v>0</v>
      </c>
      <c r="P190" s="113">
        <v>0.4</v>
      </c>
      <c r="Q190" s="113" t="s">
        <v>71</v>
      </c>
      <c r="R190" s="113" t="s">
        <v>71</v>
      </c>
      <c r="S190" s="113" t="s">
        <v>71</v>
      </c>
      <c r="T190" s="113" t="s">
        <v>71</v>
      </c>
      <c r="U190" s="113" t="s">
        <v>574</v>
      </c>
      <c r="V190" s="113" t="s">
        <v>412</v>
      </c>
    </row>
    <row r="191" spans="1:22" x14ac:dyDescent="0.2">
      <c r="A191" s="113" t="s">
        <v>144</v>
      </c>
      <c r="B191">
        <f t="shared" si="16"/>
        <v>1.85</v>
      </c>
      <c r="C191">
        <f t="shared" si="17"/>
        <v>1.79</v>
      </c>
      <c r="D191">
        <f t="shared" si="18"/>
        <v>26</v>
      </c>
      <c r="E191" t="str">
        <f t="shared" si="19"/>
        <v>N/A</v>
      </c>
      <c r="F191">
        <f t="shared" si="20"/>
        <v>1.74</v>
      </c>
      <c r="G191" t="str">
        <f t="shared" si="21"/>
        <v>N/A</v>
      </c>
      <c r="H191" s="113"/>
      <c r="N191" s="113" t="s">
        <v>134</v>
      </c>
      <c r="O191" s="113">
        <v>1.33</v>
      </c>
      <c r="P191" s="113">
        <v>1.24</v>
      </c>
      <c r="Q191" s="113">
        <v>5</v>
      </c>
      <c r="R191" s="113" t="s">
        <v>71</v>
      </c>
      <c r="S191" s="113">
        <v>1.2649999999999999</v>
      </c>
      <c r="T191" s="113" t="s">
        <v>71</v>
      </c>
      <c r="U191" s="113" t="s">
        <v>575</v>
      </c>
      <c r="V191" s="113" t="s">
        <v>412</v>
      </c>
    </row>
    <row r="192" spans="1:22" x14ac:dyDescent="0.2">
      <c r="A192" s="113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3"/>
      <c r="N192" s="113" t="s">
        <v>299</v>
      </c>
      <c r="O192" s="113">
        <v>1.74</v>
      </c>
      <c r="P192" s="113">
        <v>1.8</v>
      </c>
      <c r="Q192" s="113" t="s">
        <v>71</v>
      </c>
      <c r="R192" s="113">
        <v>8</v>
      </c>
      <c r="S192" s="113" t="s">
        <v>71</v>
      </c>
      <c r="T192" s="113">
        <v>1.86</v>
      </c>
      <c r="U192" s="113" t="s">
        <v>576</v>
      </c>
      <c r="V192" s="113" t="s">
        <v>412</v>
      </c>
    </row>
    <row r="193" spans="1:22" x14ac:dyDescent="0.2">
      <c r="A193" s="113" t="s">
        <v>146</v>
      </c>
      <c r="B193">
        <f t="shared" si="16"/>
        <v>1.02</v>
      </c>
      <c r="C193">
        <f t="shared" si="17"/>
        <v>0.99</v>
      </c>
      <c r="D193">
        <f t="shared" si="18"/>
        <v>9</v>
      </c>
      <c r="E193" t="str">
        <f t="shared" si="19"/>
        <v>N/A</v>
      </c>
      <c r="F193">
        <f t="shared" si="20"/>
        <v>0.99399999999999999</v>
      </c>
      <c r="G193" t="str">
        <f t="shared" si="21"/>
        <v>N/A</v>
      </c>
      <c r="H193" s="113"/>
      <c r="N193" s="113" t="s">
        <v>300</v>
      </c>
      <c r="O193" s="113">
        <v>8.7999999999999995E-2</v>
      </c>
      <c r="P193" s="113" t="s">
        <v>71</v>
      </c>
      <c r="Q193" s="113" t="s">
        <v>71</v>
      </c>
      <c r="R193" s="113" t="s">
        <v>71</v>
      </c>
      <c r="S193" s="113" t="s">
        <v>71</v>
      </c>
      <c r="T193" s="113" t="s">
        <v>71</v>
      </c>
      <c r="U193" s="113" t="s">
        <v>577</v>
      </c>
      <c r="V193" s="113" t="s">
        <v>412</v>
      </c>
    </row>
    <row r="194" spans="1:22" x14ac:dyDescent="0.2">
      <c r="A194" s="113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3"/>
      <c r="N194" s="113" t="s">
        <v>135</v>
      </c>
      <c r="O194" s="113">
        <v>2.02</v>
      </c>
      <c r="P194" s="113">
        <v>0</v>
      </c>
      <c r="Q194" s="113" t="s">
        <v>71</v>
      </c>
      <c r="R194" s="113" t="s">
        <v>71</v>
      </c>
      <c r="S194" s="113" t="s">
        <v>71</v>
      </c>
      <c r="T194" s="113" t="s">
        <v>71</v>
      </c>
      <c r="U194" s="113" t="s">
        <v>578</v>
      </c>
      <c r="V194" s="113" t="s">
        <v>412</v>
      </c>
    </row>
    <row r="195" spans="1:22" x14ac:dyDescent="0.2">
      <c r="A195" s="113" t="s">
        <v>148</v>
      </c>
      <c r="B195">
        <f t="shared" si="16"/>
        <v>0.80200000000000005</v>
      </c>
      <c r="C195">
        <f t="shared" si="17"/>
        <v>0.78800000000000003</v>
      </c>
      <c r="D195">
        <f t="shared" si="18"/>
        <v>8</v>
      </c>
      <c r="E195">
        <f t="shared" si="19"/>
        <v>10</v>
      </c>
      <c r="F195">
        <f t="shared" si="20"/>
        <v>0.77100000000000002</v>
      </c>
      <c r="G195">
        <f t="shared" si="21"/>
        <v>0.73699999999999999</v>
      </c>
      <c r="H195" s="113"/>
      <c r="N195" s="113" t="s">
        <v>136</v>
      </c>
      <c r="O195" s="113">
        <v>1.4650000000000001</v>
      </c>
      <c r="P195" s="113">
        <v>1.5249999999999999</v>
      </c>
      <c r="Q195" s="113" t="s">
        <v>71</v>
      </c>
      <c r="R195" s="113" t="s">
        <v>71</v>
      </c>
      <c r="S195" s="113" t="s">
        <v>71</v>
      </c>
      <c r="T195" s="113" t="s">
        <v>71</v>
      </c>
      <c r="U195" s="113" t="s">
        <v>61</v>
      </c>
      <c r="V195" s="113" t="s">
        <v>412</v>
      </c>
    </row>
    <row r="196" spans="1:22" x14ac:dyDescent="0.2">
      <c r="A196" s="113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3"/>
      <c r="N196" s="113" t="s">
        <v>301</v>
      </c>
      <c r="O196" s="113">
        <v>0</v>
      </c>
      <c r="P196" s="113" t="s">
        <v>71</v>
      </c>
      <c r="Q196" s="113" t="s">
        <v>71</v>
      </c>
      <c r="R196" s="113" t="s">
        <v>71</v>
      </c>
      <c r="S196" s="113" t="s">
        <v>71</v>
      </c>
      <c r="T196" s="113" t="s">
        <v>71</v>
      </c>
      <c r="U196" s="113" t="s">
        <v>579</v>
      </c>
      <c r="V196" s="113" t="s">
        <v>412</v>
      </c>
    </row>
    <row r="197" spans="1:22" x14ac:dyDescent="0.2">
      <c r="A197" s="113" t="s">
        <v>149</v>
      </c>
      <c r="B197">
        <f t="shared" ref="B197:B260" si="22">VLOOKUP($A197,$N$5:$U$375,2,FALSE)</f>
        <v>7.22</v>
      </c>
      <c r="C197">
        <f t="shared" ref="C197:C260" si="23">VLOOKUP($A197,$N$5:$U$375,3,FALSE)</f>
        <v>7.07</v>
      </c>
      <c r="D197">
        <f t="shared" ref="D197:D260" si="24">VLOOKUP($A197,$N$5:$U$375,4,FALSE)</f>
        <v>6</v>
      </c>
      <c r="E197" t="str">
        <f t="shared" ref="E197:E260" si="25">VLOOKUP($A197,$N$5:$U$375,5,FALSE)</f>
        <v>N/A</v>
      </c>
      <c r="F197">
        <f t="shared" ref="F197:F260" si="26">VLOOKUP($A197,$N$5:$U$375,6,FALSE)</f>
        <v>7.31</v>
      </c>
      <c r="G197" t="str">
        <f t="shared" ref="G197:G260" si="27">VLOOKUP($A197,$N$5:$U$375,7,FALSE)</f>
        <v>N/A</v>
      </c>
      <c r="H197" s="113"/>
      <c r="N197" s="113" t="s">
        <v>302</v>
      </c>
      <c r="O197" s="113">
        <v>0</v>
      </c>
      <c r="P197" s="113" t="s">
        <v>71</v>
      </c>
      <c r="Q197" s="113" t="s">
        <v>71</v>
      </c>
      <c r="R197" s="113" t="s">
        <v>71</v>
      </c>
      <c r="S197" s="113" t="s">
        <v>71</v>
      </c>
      <c r="T197" s="113" t="s">
        <v>71</v>
      </c>
      <c r="U197" s="113" t="s">
        <v>580</v>
      </c>
      <c r="V197" s="113" t="s">
        <v>412</v>
      </c>
    </row>
    <row r="198" spans="1:22" x14ac:dyDescent="0.2">
      <c r="A198" s="113" t="s">
        <v>308</v>
      </c>
      <c r="B198">
        <f t="shared" si="22"/>
        <v>37.200000000000003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3"/>
      <c r="N198" s="113" t="s">
        <v>303</v>
      </c>
      <c r="O198" s="113">
        <v>2</v>
      </c>
      <c r="P198" s="113" t="s">
        <v>71</v>
      </c>
      <c r="Q198" s="113" t="s">
        <v>71</v>
      </c>
      <c r="R198" s="113" t="s">
        <v>71</v>
      </c>
      <c r="S198" s="113" t="s">
        <v>71</v>
      </c>
      <c r="T198" s="113" t="s">
        <v>71</v>
      </c>
      <c r="U198" s="113" t="s">
        <v>581</v>
      </c>
      <c r="V198" s="113" t="s">
        <v>412</v>
      </c>
    </row>
    <row r="199" spans="1:22" x14ac:dyDescent="0.2">
      <c r="A199" s="113" t="s">
        <v>309</v>
      </c>
      <c r="B199">
        <f t="shared" si="22"/>
        <v>1.02</v>
      </c>
      <c r="C199">
        <f t="shared" si="23"/>
        <v>0.95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3"/>
      <c r="N199" s="113" t="s">
        <v>304</v>
      </c>
      <c r="O199" s="113">
        <v>6.0000000000000001E-3</v>
      </c>
      <c r="P199" s="113" t="s">
        <v>71</v>
      </c>
      <c r="Q199" s="113" t="s">
        <v>71</v>
      </c>
      <c r="R199" s="113" t="s">
        <v>71</v>
      </c>
      <c r="S199" s="113" t="s">
        <v>71</v>
      </c>
      <c r="T199" s="113" t="s">
        <v>71</v>
      </c>
      <c r="U199" s="113" t="s">
        <v>582</v>
      </c>
      <c r="V199" s="113" t="s">
        <v>412</v>
      </c>
    </row>
    <row r="200" spans="1:22" x14ac:dyDescent="0.2">
      <c r="A200" s="113" t="s">
        <v>150</v>
      </c>
      <c r="B200">
        <f t="shared" si="22"/>
        <v>0.28599999999999998</v>
      </c>
      <c r="C200">
        <f t="shared" si="23"/>
        <v>0.24399999999999999</v>
      </c>
      <c r="D200">
        <f t="shared" si="24"/>
        <v>35</v>
      </c>
      <c r="E200" t="str">
        <f t="shared" si="25"/>
        <v>N/A</v>
      </c>
      <c r="F200">
        <f t="shared" si="26"/>
        <v>0.254</v>
      </c>
      <c r="G200" t="str">
        <f t="shared" si="27"/>
        <v>N/A</v>
      </c>
      <c r="H200" s="113"/>
      <c r="N200" s="113" t="s">
        <v>137</v>
      </c>
      <c r="O200" s="113">
        <v>0.47899999999999998</v>
      </c>
      <c r="P200" s="113">
        <v>0.42499999999999999</v>
      </c>
      <c r="Q200" s="113" t="s">
        <v>71</v>
      </c>
      <c r="R200" s="113" t="s">
        <v>71</v>
      </c>
      <c r="S200" s="113" t="s">
        <v>71</v>
      </c>
      <c r="T200" s="113" t="s">
        <v>71</v>
      </c>
      <c r="U200" s="113" t="s">
        <v>583</v>
      </c>
      <c r="V200" s="113" t="s">
        <v>412</v>
      </c>
    </row>
    <row r="201" spans="1:22" x14ac:dyDescent="0.2">
      <c r="A201" s="113" t="s">
        <v>310</v>
      </c>
      <c r="B201">
        <f t="shared" si="22"/>
        <v>0.27</v>
      </c>
      <c r="C201">
        <f t="shared" si="23"/>
        <v>0.27600000000000002</v>
      </c>
      <c r="D201" t="str">
        <f t="shared" si="24"/>
        <v>N/A</v>
      </c>
      <c r="E201">
        <f t="shared" si="25"/>
        <v>26</v>
      </c>
      <c r="F201" t="str">
        <f t="shared" si="26"/>
        <v>N/A</v>
      </c>
      <c r="G201">
        <f t="shared" si="27"/>
        <v>0.254</v>
      </c>
      <c r="H201" s="113"/>
      <c r="N201" s="113" t="s">
        <v>138</v>
      </c>
      <c r="O201" s="113">
        <v>4.28</v>
      </c>
      <c r="P201" s="113" t="s">
        <v>71</v>
      </c>
      <c r="Q201" s="113" t="s">
        <v>71</v>
      </c>
      <c r="R201" s="113" t="s">
        <v>71</v>
      </c>
      <c r="S201" s="113" t="s">
        <v>71</v>
      </c>
      <c r="T201" s="113" t="s">
        <v>71</v>
      </c>
      <c r="U201" s="113" t="s">
        <v>584</v>
      </c>
      <c r="V201" s="113" t="s">
        <v>412</v>
      </c>
    </row>
    <row r="202" spans="1:22" x14ac:dyDescent="0.2">
      <c r="A202" s="113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3"/>
      <c r="N202" s="113" t="s">
        <v>139</v>
      </c>
      <c r="O202" s="113">
        <v>1.4279999999999999</v>
      </c>
      <c r="P202" s="113">
        <v>1.1339999999999999</v>
      </c>
      <c r="Q202" s="113">
        <v>21</v>
      </c>
      <c r="R202" s="113">
        <v>33</v>
      </c>
      <c r="S202" s="113">
        <v>1.1040000000000001</v>
      </c>
      <c r="T202" s="113">
        <v>1</v>
      </c>
      <c r="U202" s="113" t="s">
        <v>585</v>
      </c>
      <c r="V202" s="113" t="s">
        <v>412</v>
      </c>
    </row>
    <row r="203" spans="1:22" x14ac:dyDescent="0.2">
      <c r="A203" s="113" t="s">
        <v>312</v>
      </c>
      <c r="B203">
        <f t="shared" si="22"/>
        <v>1.59</v>
      </c>
      <c r="C203">
        <f t="shared" si="23"/>
        <v>1.57</v>
      </c>
      <c r="D203">
        <f t="shared" si="24"/>
        <v>6</v>
      </c>
      <c r="E203">
        <f t="shared" si="25"/>
        <v>10</v>
      </c>
      <c r="F203">
        <f t="shared" si="26"/>
        <v>1.63</v>
      </c>
      <c r="G203">
        <f t="shared" si="27"/>
        <v>1.52</v>
      </c>
      <c r="H203" s="113"/>
      <c r="N203" s="113" t="s">
        <v>140</v>
      </c>
      <c r="O203" s="113">
        <v>6.06</v>
      </c>
      <c r="P203" s="113">
        <v>5.85</v>
      </c>
      <c r="Q203" s="113">
        <v>11</v>
      </c>
      <c r="R203" s="113" t="s">
        <v>71</v>
      </c>
      <c r="S203" s="113">
        <v>5.85</v>
      </c>
      <c r="T203" s="113" t="s">
        <v>71</v>
      </c>
      <c r="U203" s="113" t="s">
        <v>65</v>
      </c>
      <c r="V203" s="113" t="s">
        <v>412</v>
      </c>
    </row>
    <row r="204" spans="1:22" x14ac:dyDescent="0.2">
      <c r="A204" s="113" t="s">
        <v>313</v>
      </c>
      <c r="B204">
        <f t="shared" si="22"/>
        <v>2.91</v>
      </c>
      <c r="C204">
        <f t="shared" si="23"/>
        <v>2.78</v>
      </c>
      <c r="D204">
        <f t="shared" si="24"/>
        <v>36</v>
      </c>
      <c r="E204" t="str">
        <f t="shared" si="25"/>
        <v>N/A</v>
      </c>
      <c r="F204">
        <f t="shared" si="26"/>
        <v>2.79</v>
      </c>
      <c r="G204" t="str">
        <f t="shared" si="27"/>
        <v>N/A</v>
      </c>
      <c r="H204" s="113"/>
      <c r="N204" s="113" t="s">
        <v>305</v>
      </c>
      <c r="O204" s="113">
        <v>0</v>
      </c>
      <c r="P204" s="113" t="s">
        <v>71</v>
      </c>
      <c r="Q204" s="113" t="s">
        <v>71</v>
      </c>
      <c r="R204" s="113" t="s">
        <v>71</v>
      </c>
      <c r="S204" s="113" t="s">
        <v>71</v>
      </c>
      <c r="T204" s="113" t="s">
        <v>71</v>
      </c>
      <c r="U204" s="113" t="s">
        <v>586</v>
      </c>
      <c r="V204" s="113" t="s">
        <v>412</v>
      </c>
    </row>
    <row r="205" spans="1:22" x14ac:dyDescent="0.2">
      <c r="A205" s="113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3"/>
      <c r="N205" s="113" t="s">
        <v>141</v>
      </c>
      <c r="O205" s="113">
        <v>0.28000000000000003</v>
      </c>
      <c r="P205" s="113" t="s">
        <v>71</v>
      </c>
      <c r="Q205" s="113" t="s">
        <v>71</v>
      </c>
      <c r="R205" s="113" t="s">
        <v>71</v>
      </c>
      <c r="S205" s="113" t="s">
        <v>71</v>
      </c>
      <c r="T205" s="113" t="s">
        <v>71</v>
      </c>
      <c r="U205" s="113" t="s">
        <v>587</v>
      </c>
      <c r="V205" s="113" t="s">
        <v>412</v>
      </c>
    </row>
    <row r="206" spans="1:22" x14ac:dyDescent="0.2">
      <c r="A206" s="113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3"/>
      <c r="N206" s="113" t="s">
        <v>142</v>
      </c>
      <c r="O206" s="113">
        <v>0.59099999999999997</v>
      </c>
      <c r="P206" s="113" t="s">
        <v>71</v>
      </c>
      <c r="Q206" s="113" t="s">
        <v>71</v>
      </c>
      <c r="R206" s="113" t="s">
        <v>71</v>
      </c>
      <c r="S206" s="113" t="s">
        <v>71</v>
      </c>
      <c r="T206" s="113" t="s">
        <v>71</v>
      </c>
      <c r="U206" s="113" t="s">
        <v>588</v>
      </c>
      <c r="V206" s="113" t="s">
        <v>412</v>
      </c>
    </row>
    <row r="207" spans="1:22" x14ac:dyDescent="0.2">
      <c r="A207" s="113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3"/>
      <c r="N207" s="113" t="s">
        <v>306</v>
      </c>
      <c r="O207" s="113">
        <v>0.78300000000000003</v>
      </c>
      <c r="P207" s="113">
        <v>0.78300000000000003</v>
      </c>
      <c r="Q207" s="113">
        <v>12</v>
      </c>
      <c r="R207" s="113">
        <v>8</v>
      </c>
      <c r="S207" s="113">
        <v>1</v>
      </c>
      <c r="T207" s="113">
        <v>0.78300000000000003</v>
      </c>
      <c r="U207" s="113" t="s">
        <v>589</v>
      </c>
      <c r="V207" s="113" t="s">
        <v>412</v>
      </c>
    </row>
    <row r="208" spans="1:22" x14ac:dyDescent="0.2">
      <c r="A208" s="113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3"/>
      <c r="N208" s="113" t="s">
        <v>143</v>
      </c>
      <c r="O208" s="113">
        <v>15.8</v>
      </c>
      <c r="P208" s="113">
        <v>14.75</v>
      </c>
      <c r="Q208" s="113">
        <v>22</v>
      </c>
      <c r="R208" s="113">
        <v>33</v>
      </c>
      <c r="S208" s="113">
        <v>15.05</v>
      </c>
      <c r="T208" s="113">
        <v>13.35</v>
      </c>
      <c r="U208" s="113" t="s">
        <v>590</v>
      </c>
      <c r="V208" s="113" t="s">
        <v>412</v>
      </c>
    </row>
    <row r="209" spans="1:22" x14ac:dyDescent="0.2">
      <c r="A209" s="113" t="s">
        <v>318</v>
      </c>
      <c r="B209">
        <f t="shared" si="22"/>
        <v>0.60599999999999998</v>
      </c>
      <c r="C209">
        <f t="shared" si="23"/>
        <v>0.626</v>
      </c>
      <c r="D209" t="str">
        <f t="shared" si="24"/>
        <v>N/A</v>
      </c>
      <c r="E209">
        <f t="shared" si="25"/>
        <v>30</v>
      </c>
      <c r="F209" t="str">
        <f t="shared" si="26"/>
        <v>N/A</v>
      </c>
      <c r="G209">
        <f t="shared" si="27"/>
        <v>0.59399999999999997</v>
      </c>
      <c r="H209" s="113"/>
      <c r="N209" s="113" t="s">
        <v>144</v>
      </c>
      <c r="O209" s="113">
        <v>1.85</v>
      </c>
      <c r="P209" s="113">
        <v>1.79</v>
      </c>
      <c r="Q209" s="113">
        <v>26</v>
      </c>
      <c r="R209" s="113" t="s">
        <v>71</v>
      </c>
      <c r="S209" s="113">
        <v>1.74</v>
      </c>
      <c r="T209" s="113" t="s">
        <v>71</v>
      </c>
      <c r="U209" s="113" t="s">
        <v>591</v>
      </c>
      <c r="V209" s="113" t="s">
        <v>412</v>
      </c>
    </row>
    <row r="210" spans="1:22" x14ac:dyDescent="0.2">
      <c r="A210" s="113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3"/>
      <c r="N210" s="113" t="s">
        <v>145</v>
      </c>
      <c r="O210" s="113">
        <v>0.13500000000000001</v>
      </c>
      <c r="P210" s="113">
        <v>0</v>
      </c>
      <c r="Q210" s="113">
        <v>26</v>
      </c>
      <c r="R210" s="113">
        <v>44</v>
      </c>
      <c r="S210" s="113">
        <v>0.13500000000000001</v>
      </c>
      <c r="T210" s="113">
        <v>0</v>
      </c>
      <c r="U210" s="113" t="s">
        <v>592</v>
      </c>
      <c r="V210" s="113" t="s">
        <v>412</v>
      </c>
    </row>
    <row r="211" spans="1:22" x14ac:dyDescent="0.2">
      <c r="A211" s="113" t="s">
        <v>151</v>
      </c>
      <c r="B211">
        <f t="shared" si="22"/>
        <v>3.83</v>
      </c>
      <c r="C211">
        <f t="shared" si="23"/>
        <v>3.9</v>
      </c>
      <c r="D211">
        <f t="shared" si="24"/>
        <v>15</v>
      </c>
      <c r="E211">
        <f t="shared" si="25"/>
        <v>2</v>
      </c>
      <c r="F211">
        <f t="shared" si="26"/>
        <v>3.69</v>
      </c>
      <c r="G211">
        <f t="shared" si="27"/>
        <v>3.8</v>
      </c>
      <c r="H211" s="113"/>
      <c r="N211" s="113" t="s">
        <v>146</v>
      </c>
      <c r="O211" s="113">
        <v>1.02</v>
      </c>
      <c r="P211" s="113">
        <v>0.99</v>
      </c>
      <c r="Q211" s="113">
        <v>9</v>
      </c>
      <c r="R211" s="113" t="s">
        <v>71</v>
      </c>
      <c r="S211" s="113">
        <v>0.99399999999999999</v>
      </c>
      <c r="T211" s="113" t="s">
        <v>71</v>
      </c>
      <c r="U211" s="113" t="s">
        <v>593</v>
      </c>
      <c r="V211" s="113" t="s">
        <v>412</v>
      </c>
    </row>
    <row r="212" spans="1:22" x14ac:dyDescent="0.2">
      <c r="A212" s="113" t="s">
        <v>152</v>
      </c>
      <c r="B212">
        <f t="shared" si="22"/>
        <v>2.36</v>
      </c>
      <c r="C212">
        <f t="shared" si="23"/>
        <v>2.09</v>
      </c>
      <c r="D212">
        <f t="shared" si="24"/>
        <v>3</v>
      </c>
      <c r="E212" t="str">
        <f t="shared" si="25"/>
        <v>N/A</v>
      </c>
      <c r="F212">
        <f t="shared" si="26"/>
        <v>2.27</v>
      </c>
      <c r="G212" t="str">
        <f t="shared" si="27"/>
        <v>N/A</v>
      </c>
      <c r="H212" s="113"/>
      <c r="N212" s="113" t="s">
        <v>147</v>
      </c>
      <c r="O212" s="113">
        <v>4.5</v>
      </c>
      <c r="P212" s="113">
        <v>0</v>
      </c>
      <c r="Q212" s="113" t="s">
        <v>71</v>
      </c>
      <c r="R212" s="113" t="s">
        <v>71</v>
      </c>
      <c r="S212" s="113" t="s">
        <v>71</v>
      </c>
      <c r="T212" s="113" t="s">
        <v>71</v>
      </c>
      <c r="U212" s="113" t="s">
        <v>594</v>
      </c>
      <c r="V212" s="113" t="s">
        <v>412</v>
      </c>
    </row>
    <row r="213" spans="1:22" x14ac:dyDescent="0.2">
      <c r="A213" s="113" t="s">
        <v>153</v>
      </c>
      <c r="B213">
        <f t="shared" si="22"/>
        <v>40</v>
      </c>
      <c r="C213">
        <f t="shared" si="23"/>
        <v>42</v>
      </c>
      <c r="D213" t="str">
        <f t="shared" si="24"/>
        <v>N/A</v>
      </c>
      <c r="E213">
        <f t="shared" si="25"/>
        <v>38</v>
      </c>
      <c r="F213" t="str">
        <f t="shared" si="26"/>
        <v>N/A</v>
      </c>
      <c r="G213">
        <f t="shared" si="27"/>
        <v>41</v>
      </c>
      <c r="H213" s="113"/>
      <c r="N213" s="113" t="s">
        <v>148</v>
      </c>
      <c r="O213" s="113">
        <v>0.80200000000000005</v>
      </c>
      <c r="P213" s="113">
        <v>0.78800000000000003</v>
      </c>
      <c r="Q213" s="113">
        <v>8</v>
      </c>
      <c r="R213" s="113">
        <v>10</v>
      </c>
      <c r="S213" s="113">
        <v>0.77100000000000002</v>
      </c>
      <c r="T213" s="113">
        <v>0.73699999999999999</v>
      </c>
      <c r="U213" s="113" t="s">
        <v>595</v>
      </c>
      <c r="V213" s="113" t="s">
        <v>412</v>
      </c>
    </row>
    <row r="214" spans="1:22" x14ac:dyDescent="0.2">
      <c r="A214" s="113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3"/>
      <c r="N214" s="113" t="s">
        <v>307</v>
      </c>
      <c r="O214" s="113">
        <v>0.04</v>
      </c>
      <c r="P214" s="113" t="s">
        <v>71</v>
      </c>
      <c r="Q214" s="113" t="s">
        <v>71</v>
      </c>
      <c r="R214" s="113" t="s">
        <v>71</v>
      </c>
      <c r="S214" s="113" t="s">
        <v>71</v>
      </c>
      <c r="T214" s="113" t="s">
        <v>71</v>
      </c>
      <c r="U214" s="113" t="s">
        <v>596</v>
      </c>
      <c r="V214" s="113" t="s">
        <v>412</v>
      </c>
    </row>
    <row r="215" spans="1:22" x14ac:dyDescent="0.2">
      <c r="A215" s="113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3"/>
      <c r="N215" s="113" t="s">
        <v>149</v>
      </c>
      <c r="O215" s="113">
        <v>7.22</v>
      </c>
      <c r="P215" s="113">
        <v>7.07</v>
      </c>
      <c r="Q215" s="113">
        <v>6</v>
      </c>
      <c r="R215" s="113" t="s">
        <v>71</v>
      </c>
      <c r="S215" s="113">
        <v>7.31</v>
      </c>
      <c r="T215" s="113" t="s">
        <v>71</v>
      </c>
      <c r="U215" s="113" t="s">
        <v>597</v>
      </c>
      <c r="V215" s="113" t="s">
        <v>412</v>
      </c>
    </row>
    <row r="216" spans="1:22" x14ac:dyDescent="0.2">
      <c r="A216" s="113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3"/>
      <c r="N216" s="113" t="s">
        <v>308</v>
      </c>
      <c r="O216" s="113">
        <v>37.200000000000003</v>
      </c>
      <c r="P216" s="113">
        <v>38</v>
      </c>
      <c r="Q216" s="113" t="s">
        <v>71</v>
      </c>
      <c r="R216" s="113" t="s">
        <v>71</v>
      </c>
      <c r="S216" s="113" t="s">
        <v>71</v>
      </c>
      <c r="T216" s="113" t="s">
        <v>71</v>
      </c>
      <c r="U216" s="113" t="s">
        <v>598</v>
      </c>
      <c r="V216" s="113" t="s">
        <v>412</v>
      </c>
    </row>
    <row r="217" spans="1:22" x14ac:dyDescent="0.2">
      <c r="A217" s="113" t="s">
        <v>156</v>
      </c>
      <c r="B217">
        <f t="shared" si="22"/>
        <v>3.03</v>
      </c>
      <c r="C217">
        <f t="shared" si="23"/>
        <v>2.81</v>
      </c>
      <c r="D217">
        <f t="shared" si="24"/>
        <v>5</v>
      </c>
      <c r="E217">
        <f t="shared" si="25"/>
        <v>33</v>
      </c>
      <c r="F217">
        <f t="shared" si="26"/>
        <v>2.9449999999999998</v>
      </c>
      <c r="G217">
        <f t="shared" si="27"/>
        <v>3.02</v>
      </c>
      <c r="H217" s="113"/>
      <c r="N217" s="113" t="s">
        <v>309</v>
      </c>
      <c r="O217" s="113">
        <v>1.02</v>
      </c>
      <c r="P217" s="113">
        <v>0.95</v>
      </c>
      <c r="Q217" s="113" t="s">
        <v>71</v>
      </c>
      <c r="R217" s="113" t="s">
        <v>71</v>
      </c>
      <c r="S217" s="113" t="s">
        <v>71</v>
      </c>
      <c r="T217" s="113" t="s">
        <v>71</v>
      </c>
      <c r="U217" s="113" t="s">
        <v>599</v>
      </c>
      <c r="V217" s="113" t="s">
        <v>412</v>
      </c>
    </row>
    <row r="218" spans="1:22" x14ac:dyDescent="0.2">
      <c r="A218" s="113" t="s">
        <v>321</v>
      </c>
      <c r="B218">
        <f t="shared" si="22"/>
        <v>0.51500000000000001</v>
      </c>
      <c r="C218">
        <f t="shared" si="23"/>
        <v>0.49</v>
      </c>
      <c r="D218">
        <f t="shared" si="24"/>
        <v>5</v>
      </c>
      <c r="E218">
        <f t="shared" si="25"/>
        <v>19</v>
      </c>
      <c r="F218">
        <f t="shared" si="26"/>
        <v>0.51</v>
      </c>
      <c r="G218">
        <f t="shared" si="27"/>
        <v>0.49</v>
      </c>
      <c r="H218" s="113"/>
      <c r="N218" s="113" t="s">
        <v>150</v>
      </c>
      <c r="O218" s="113">
        <v>0.28599999999999998</v>
      </c>
      <c r="P218" s="113">
        <v>0.24399999999999999</v>
      </c>
      <c r="Q218" s="113">
        <v>35</v>
      </c>
      <c r="R218" s="113" t="s">
        <v>71</v>
      </c>
      <c r="S218" s="113">
        <v>0.254</v>
      </c>
      <c r="T218" s="113" t="s">
        <v>71</v>
      </c>
      <c r="U218" s="113" t="s">
        <v>600</v>
      </c>
      <c r="V218" s="113" t="s">
        <v>412</v>
      </c>
    </row>
    <row r="219" spans="1:22" x14ac:dyDescent="0.2">
      <c r="A219" s="113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3"/>
      <c r="N219" s="113" t="s">
        <v>310</v>
      </c>
      <c r="O219" s="113">
        <v>0.27</v>
      </c>
      <c r="P219" s="113">
        <v>0.27600000000000002</v>
      </c>
      <c r="Q219" s="113" t="s">
        <v>71</v>
      </c>
      <c r="R219" s="113">
        <v>26</v>
      </c>
      <c r="S219" s="113" t="s">
        <v>71</v>
      </c>
      <c r="T219" s="113">
        <v>0.254</v>
      </c>
      <c r="U219" s="113" t="s">
        <v>601</v>
      </c>
      <c r="V219" s="113" t="s">
        <v>412</v>
      </c>
    </row>
    <row r="220" spans="1:22" x14ac:dyDescent="0.2">
      <c r="A220" s="113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3"/>
      <c r="N220" s="113" t="s">
        <v>311</v>
      </c>
      <c r="O220" s="113">
        <v>0.125</v>
      </c>
      <c r="P220" s="113" t="s">
        <v>71</v>
      </c>
      <c r="Q220" s="113" t="s">
        <v>71</v>
      </c>
      <c r="R220" s="113" t="s">
        <v>71</v>
      </c>
      <c r="S220" s="113" t="s">
        <v>71</v>
      </c>
      <c r="T220" s="113" t="s">
        <v>71</v>
      </c>
      <c r="U220" s="113" t="s">
        <v>602</v>
      </c>
      <c r="V220" s="113" t="s">
        <v>412</v>
      </c>
    </row>
    <row r="221" spans="1:22" x14ac:dyDescent="0.2">
      <c r="A221" s="113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3"/>
      <c r="N221" s="113" t="s">
        <v>312</v>
      </c>
      <c r="O221" s="113">
        <v>1.59</v>
      </c>
      <c r="P221" s="113">
        <v>1.57</v>
      </c>
      <c r="Q221" s="113">
        <v>6</v>
      </c>
      <c r="R221" s="113">
        <v>10</v>
      </c>
      <c r="S221" s="113">
        <v>1.63</v>
      </c>
      <c r="T221" s="113">
        <v>1.52</v>
      </c>
      <c r="U221" s="113" t="s">
        <v>603</v>
      </c>
      <c r="V221" s="113" t="s">
        <v>412</v>
      </c>
    </row>
    <row r="222" spans="1:22" x14ac:dyDescent="0.2">
      <c r="A222" s="113" t="s">
        <v>158</v>
      </c>
      <c r="B222">
        <f t="shared" si="22"/>
        <v>21.3</v>
      </c>
      <c r="C222">
        <f t="shared" si="23"/>
        <v>20.14</v>
      </c>
      <c r="D222">
        <f t="shared" si="24"/>
        <v>22</v>
      </c>
      <c r="E222">
        <f t="shared" si="25"/>
        <v>33</v>
      </c>
      <c r="F222">
        <f t="shared" si="26"/>
        <v>20.46</v>
      </c>
      <c r="G222">
        <f t="shared" si="27"/>
        <v>19.2</v>
      </c>
      <c r="H222" s="113"/>
      <c r="N222" s="113" t="s">
        <v>313</v>
      </c>
      <c r="O222" s="113">
        <v>2.91</v>
      </c>
      <c r="P222" s="113">
        <v>2.78</v>
      </c>
      <c r="Q222" s="113">
        <v>36</v>
      </c>
      <c r="R222" s="113" t="s">
        <v>71</v>
      </c>
      <c r="S222" s="113">
        <v>2.79</v>
      </c>
      <c r="T222" s="113" t="s">
        <v>71</v>
      </c>
      <c r="U222" s="113" t="s">
        <v>604</v>
      </c>
      <c r="V222" s="113" t="s">
        <v>412</v>
      </c>
    </row>
    <row r="223" spans="1:22" x14ac:dyDescent="0.2">
      <c r="A223" s="113" t="s">
        <v>159</v>
      </c>
      <c r="B223">
        <f t="shared" si="22"/>
        <v>3.68</v>
      </c>
      <c r="C223">
        <f t="shared" si="23"/>
        <v>3.63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3"/>
      <c r="N223" s="113" t="s">
        <v>314</v>
      </c>
      <c r="O223" s="113">
        <v>2.7</v>
      </c>
      <c r="P223" s="113">
        <v>2.48</v>
      </c>
      <c r="Q223" s="113" t="s">
        <v>71</v>
      </c>
      <c r="R223" s="113" t="s">
        <v>71</v>
      </c>
      <c r="S223" s="113" t="s">
        <v>71</v>
      </c>
      <c r="T223" s="113" t="s">
        <v>71</v>
      </c>
      <c r="U223" s="113" t="s">
        <v>605</v>
      </c>
      <c r="V223" s="113" t="s">
        <v>412</v>
      </c>
    </row>
    <row r="224" spans="1:22" x14ac:dyDescent="0.2">
      <c r="A224" s="113" t="s">
        <v>160</v>
      </c>
      <c r="B224">
        <f t="shared" si="22"/>
        <v>2.76</v>
      </c>
      <c r="C224">
        <f t="shared" si="23"/>
        <v>2.6</v>
      </c>
      <c r="D224">
        <f t="shared" si="24"/>
        <v>25</v>
      </c>
      <c r="E224" t="str">
        <f t="shared" si="25"/>
        <v>N/A</v>
      </c>
      <c r="F224">
        <f t="shared" si="26"/>
        <v>2.6</v>
      </c>
      <c r="G224" t="str">
        <f t="shared" si="27"/>
        <v>N/A</v>
      </c>
      <c r="H224" s="113"/>
      <c r="N224" s="113" t="s">
        <v>315</v>
      </c>
      <c r="O224" s="113">
        <v>0</v>
      </c>
      <c r="P224" s="113" t="s">
        <v>71</v>
      </c>
      <c r="Q224" s="113" t="s">
        <v>71</v>
      </c>
      <c r="R224" s="113" t="s">
        <v>71</v>
      </c>
      <c r="S224" s="113" t="s">
        <v>71</v>
      </c>
      <c r="T224" s="113" t="s">
        <v>71</v>
      </c>
      <c r="U224" s="113" t="s">
        <v>606</v>
      </c>
      <c r="V224" s="113" t="s">
        <v>412</v>
      </c>
    </row>
    <row r="225" spans="1:22" x14ac:dyDescent="0.2">
      <c r="A225" s="113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3"/>
      <c r="N225" s="113" t="s">
        <v>316</v>
      </c>
      <c r="O225" s="113">
        <v>0.29799999999999999</v>
      </c>
      <c r="P225" s="113" t="s">
        <v>71</v>
      </c>
      <c r="Q225" s="113" t="s">
        <v>71</v>
      </c>
      <c r="R225" s="113" t="s">
        <v>71</v>
      </c>
      <c r="S225" s="113" t="s">
        <v>71</v>
      </c>
      <c r="T225" s="113" t="s">
        <v>71</v>
      </c>
      <c r="U225" s="113" t="s">
        <v>607</v>
      </c>
      <c r="V225" s="113" t="s">
        <v>412</v>
      </c>
    </row>
    <row r="226" spans="1:22" x14ac:dyDescent="0.2">
      <c r="A226" s="113" t="s">
        <v>162</v>
      </c>
      <c r="B226">
        <f t="shared" si="22"/>
        <v>0.66500000000000004</v>
      </c>
      <c r="C226">
        <f t="shared" si="23"/>
        <v>0.64</v>
      </c>
      <c r="D226">
        <f t="shared" si="24"/>
        <v>6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3"/>
      <c r="N226" s="113" t="s">
        <v>317</v>
      </c>
      <c r="O226" s="113">
        <v>1.38</v>
      </c>
      <c r="P226" s="113">
        <v>1.34</v>
      </c>
      <c r="Q226" s="113" t="s">
        <v>71</v>
      </c>
      <c r="R226" s="113" t="s">
        <v>71</v>
      </c>
      <c r="S226" s="113" t="s">
        <v>71</v>
      </c>
      <c r="T226" s="113" t="s">
        <v>71</v>
      </c>
      <c r="U226" s="113" t="s">
        <v>608</v>
      </c>
      <c r="V226" s="113" t="s">
        <v>412</v>
      </c>
    </row>
    <row r="227" spans="1:22" x14ac:dyDescent="0.2">
      <c r="A227" s="113" t="s">
        <v>163</v>
      </c>
      <c r="B227">
        <f t="shared" si="22"/>
        <v>25.7</v>
      </c>
      <c r="C227">
        <f t="shared" si="23"/>
        <v>24.92</v>
      </c>
      <c r="D227">
        <f t="shared" si="24"/>
        <v>23</v>
      </c>
      <c r="E227" t="str">
        <f t="shared" si="25"/>
        <v>N/A</v>
      </c>
      <c r="F227">
        <f t="shared" si="26"/>
        <v>25.8</v>
      </c>
      <c r="G227" t="str">
        <f t="shared" si="27"/>
        <v>N/A</v>
      </c>
      <c r="H227" s="113"/>
      <c r="N227" s="113" t="s">
        <v>318</v>
      </c>
      <c r="O227" s="113">
        <v>0.60599999999999998</v>
      </c>
      <c r="P227" s="113">
        <v>0.626</v>
      </c>
      <c r="Q227" s="113" t="s">
        <v>71</v>
      </c>
      <c r="R227" s="113">
        <v>30</v>
      </c>
      <c r="S227" s="113" t="s">
        <v>71</v>
      </c>
      <c r="T227" s="113">
        <v>0.59399999999999997</v>
      </c>
      <c r="U227" s="113" t="s">
        <v>609</v>
      </c>
      <c r="V227" s="113" t="s">
        <v>412</v>
      </c>
    </row>
    <row r="228" spans="1:22" x14ac:dyDescent="0.2">
      <c r="A228" s="113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3"/>
      <c r="N228" s="113" t="s">
        <v>319</v>
      </c>
      <c r="O228" s="113">
        <v>0</v>
      </c>
      <c r="P228" s="113" t="s">
        <v>71</v>
      </c>
      <c r="Q228" s="113" t="s">
        <v>71</v>
      </c>
      <c r="R228" s="113" t="s">
        <v>71</v>
      </c>
      <c r="S228" s="113" t="s">
        <v>71</v>
      </c>
      <c r="T228" s="113" t="s">
        <v>71</v>
      </c>
      <c r="U228" s="113" t="s">
        <v>610</v>
      </c>
      <c r="V228" s="113" t="s">
        <v>412</v>
      </c>
    </row>
    <row r="229" spans="1:22" x14ac:dyDescent="0.2">
      <c r="A229" s="113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3"/>
      <c r="N229" s="113" t="s">
        <v>151</v>
      </c>
      <c r="O229" s="113">
        <v>3.83</v>
      </c>
      <c r="P229" s="113">
        <v>3.9</v>
      </c>
      <c r="Q229" s="113">
        <v>15</v>
      </c>
      <c r="R229" s="113">
        <v>2</v>
      </c>
      <c r="S229" s="113">
        <v>3.69</v>
      </c>
      <c r="T229" s="113">
        <v>3.8</v>
      </c>
      <c r="U229" s="113" t="s">
        <v>62</v>
      </c>
      <c r="V229" s="113" t="s">
        <v>412</v>
      </c>
    </row>
    <row r="230" spans="1:22" x14ac:dyDescent="0.2">
      <c r="A230" s="113" t="s">
        <v>387</v>
      </c>
      <c r="B230">
        <f t="shared" si="22"/>
        <v>2.15</v>
      </c>
      <c r="C230">
        <f t="shared" si="23"/>
        <v>2.12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3"/>
      <c r="N230" s="113" t="s">
        <v>781</v>
      </c>
      <c r="O230" s="113">
        <v>1.1399999999999999</v>
      </c>
      <c r="P230" s="113">
        <v>1.19</v>
      </c>
      <c r="Q230" s="113">
        <v>22</v>
      </c>
      <c r="R230" s="113">
        <v>4</v>
      </c>
      <c r="S230" s="113">
        <v>0.98</v>
      </c>
      <c r="T230" s="113">
        <v>1.1000000000000001</v>
      </c>
      <c r="U230" s="113" t="s">
        <v>781</v>
      </c>
      <c r="V230" s="113" t="s">
        <v>412</v>
      </c>
    </row>
    <row r="231" spans="1:22" x14ac:dyDescent="0.2">
      <c r="A231" s="113" t="s">
        <v>326</v>
      </c>
      <c r="B231">
        <f t="shared" si="22"/>
        <v>0.59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3"/>
      <c r="N231" s="113" t="s">
        <v>152</v>
      </c>
      <c r="O231" s="113">
        <v>2.36</v>
      </c>
      <c r="P231" s="113">
        <v>2.09</v>
      </c>
      <c r="Q231" s="113">
        <v>3</v>
      </c>
      <c r="R231" s="113" t="s">
        <v>71</v>
      </c>
      <c r="S231" s="113">
        <v>2.27</v>
      </c>
      <c r="T231" s="113" t="s">
        <v>71</v>
      </c>
      <c r="U231" s="113" t="s">
        <v>611</v>
      </c>
      <c r="V231" s="113" t="s">
        <v>412</v>
      </c>
    </row>
    <row r="232" spans="1:22" x14ac:dyDescent="0.2">
      <c r="A232" s="113" t="s">
        <v>164</v>
      </c>
      <c r="B232">
        <f t="shared" si="22"/>
        <v>33.880000000000003</v>
      </c>
      <c r="C232">
        <f t="shared" si="23"/>
        <v>33.020000000000003</v>
      </c>
      <c r="D232">
        <f t="shared" si="24"/>
        <v>24</v>
      </c>
      <c r="E232">
        <f t="shared" si="25"/>
        <v>49</v>
      </c>
      <c r="F232">
        <f t="shared" si="26"/>
        <v>32.22</v>
      </c>
      <c r="G232">
        <f t="shared" si="27"/>
        <v>32.299999999999997</v>
      </c>
      <c r="H232" s="113"/>
      <c r="N232" s="113" t="s">
        <v>153</v>
      </c>
      <c r="O232" s="113">
        <v>40</v>
      </c>
      <c r="P232" s="113">
        <v>42</v>
      </c>
      <c r="Q232" s="113" t="s">
        <v>71</v>
      </c>
      <c r="R232" s="113">
        <v>38</v>
      </c>
      <c r="S232" s="113" t="s">
        <v>71</v>
      </c>
      <c r="T232" s="113">
        <v>41</v>
      </c>
      <c r="U232" s="113" t="s">
        <v>612</v>
      </c>
      <c r="V232" s="113" t="s">
        <v>412</v>
      </c>
    </row>
    <row r="233" spans="1:22" x14ac:dyDescent="0.2">
      <c r="A233" s="113" t="s">
        <v>327</v>
      </c>
      <c r="B233">
        <f t="shared" si="22"/>
        <v>3</v>
      </c>
      <c r="C233">
        <f t="shared" si="23"/>
        <v>2.8</v>
      </c>
      <c r="D233">
        <f t="shared" si="24"/>
        <v>6</v>
      </c>
      <c r="E233">
        <f t="shared" si="25"/>
        <v>16</v>
      </c>
      <c r="F233">
        <f t="shared" si="26"/>
        <v>3.06</v>
      </c>
      <c r="G233">
        <f t="shared" si="27"/>
        <v>3</v>
      </c>
      <c r="H233" s="113"/>
      <c r="N233" s="113" t="s">
        <v>154</v>
      </c>
      <c r="O233" s="113">
        <v>7.58</v>
      </c>
      <c r="P233" s="113">
        <v>0</v>
      </c>
      <c r="Q233" s="113">
        <v>26</v>
      </c>
      <c r="R233" s="113" t="s">
        <v>71</v>
      </c>
      <c r="S233" s="113">
        <v>7.66</v>
      </c>
      <c r="T233" s="113" t="s">
        <v>71</v>
      </c>
      <c r="U233" s="113" t="s">
        <v>613</v>
      </c>
      <c r="V233" s="113" t="s">
        <v>412</v>
      </c>
    </row>
    <row r="234" spans="1:22" x14ac:dyDescent="0.2">
      <c r="A234" s="113" t="s">
        <v>328</v>
      </c>
      <c r="B234">
        <f t="shared" si="22"/>
        <v>0.80800000000000005</v>
      </c>
      <c r="C234">
        <f t="shared" si="23"/>
        <v>0.78</v>
      </c>
      <c r="D234">
        <f t="shared" si="24"/>
        <v>21</v>
      </c>
      <c r="E234">
        <f t="shared" si="25"/>
        <v>40</v>
      </c>
      <c r="F234">
        <f t="shared" si="26"/>
        <v>0.9</v>
      </c>
      <c r="G234">
        <f t="shared" si="27"/>
        <v>0.83399999999999996</v>
      </c>
      <c r="H234" s="113"/>
      <c r="N234" s="113" t="s">
        <v>155</v>
      </c>
      <c r="O234" s="113">
        <v>0.1</v>
      </c>
      <c r="P234" s="113" t="s">
        <v>71</v>
      </c>
      <c r="Q234" s="113" t="s">
        <v>71</v>
      </c>
      <c r="R234" s="113" t="s">
        <v>71</v>
      </c>
      <c r="S234" s="113" t="s">
        <v>71</v>
      </c>
      <c r="T234" s="113" t="s">
        <v>71</v>
      </c>
      <c r="U234" s="113" t="s">
        <v>614</v>
      </c>
      <c r="V234" s="113" t="s">
        <v>412</v>
      </c>
    </row>
    <row r="235" spans="1:22" x14ac:dyDescent="0.2">
      <c r="A235" s="113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3"/>
      <c r="N235" s="113" t="s">
        <v>320</v>
      </c>
      <c r="O235" s="113">
        <v>9.6000000000000002E-2</v>
      </c>
      <c r="P235" s="113" t="s">
        <v>71</v>
      </c>
      <c r="Q235" s="113" t="s">
        <v>71</v>
      </c>
      <c r="R235" s="113" t="s">
        <v>71</v>
      </c>
      <c r="S235" s="113" t="s">
        <v>71</v>
      </c>
      <c r="T235" s="113" t="s">
        <v>71</v>
      </c>
      <c r="U235" s="113" t="s">
        <v>615</v>
      </c>
      <c r="V235" s="113" t="s">
        <v>412</v>
      </c>
    </row>
    <row r="236" spans="1:22" x14ac:dyDescent="0.2">
      <c r="A236" s="113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3"/>
      <c r="N236" s="113" t="s">
        <v>156</v>
      </c>
      <c r="O236" s="113">
        <v>3.03</v>
      </c>
      <c r="P236" s="113">
        <v>2.81</v>
      </c>
      <c r="Q236" s="113">
        <v>5</v>
      </c>
      <c r="R236" s="113">
        <v>33</v>
      </c>
      <c r="S236" s="113">
        <v>2.9449999999999998</v>
      </c>
      <c r="T236" s="113">
        <v>3.02</v>
      </c>
      <c r="U236" s="113" t="s">
        <v>616</v>
      </c>
      <c r="V236" s="113" t="s">
        <v>412</v>
      </c>
    </row>
    <row r="237" spans="1:22" x14ac:dyDescent="0.2">
      <c r="A237" s="113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3"/>
      <c r="N237" s="113" t="s">
        <v>782</v>
      </c>
      <c r="O237" s="113">
        <v>0</v>
      </c>
      <c r="P237" s="113" t="s">
        <v>71</v>
      </c>
      <c r="Q237" s="113" t="s">
        <v>71</v>
      </c>
      <c r="R237" s="113" t="s">
        <v>71</v>
      </c>
      <c r="S237" s="113" t="s">
        <v>71</v>
      </c>
      <c r="T237" s="113" t="s">
        <v>71</v>
      </c>
      <c r="U237" s="113" t="s">
        <v>719</v>
      </c>
      <c r="V237" s="113" t="s">
        <v>412</v>
      </c>
    </row>
    <row r="238" spans="1:22" x14ac:dyDescent="0.2">
      <c r="A238" s="113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3"/>
      <c r="N238" s="113" t="s">
        <v>321</v>
      </c>
      <c r="O238" s="113">
        <v>0.51500000000000001</v>
      </c>
      <c r="P238" s="113">
        <v>0.49</v>
      </c>
      <c r="Q238" s="113">
        <v>5</v>
      </c>
      <c r="R238" s="113">
        <v>19</v>
      </c>
      <c r="S238" s="113">
        <v>0.51</v>
      </c>
      <c r="T238" s="113">
        <v>0.49</v>
      </c>
      <c r="U238" s="113" t="s">
        <v>617</v>
      </c>
      <c r="V238" s="113" t="s">
        <v>412</v>
      </c>
    </row>
    <row r="239" spans="1:22" x14ac:dyDescent="0.2">
      <c r="A239" s="113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3"/>
      <c r="N239" s="113" t="s">
        <v>322</v>
      </c>
      <c r="O239" s="113">
        <v>2.4</v>
      </c>
      <c r="P239" s="113">
        <v>2.4</v>
      </c>
      <c r="Q239" s="113" t="s">
        <v>71</v>
      </c>
      <c r="R239" s="113" t="s">
        <v>71</v>
      </c>
      <c r="S239" s="113" t="s">
        <v>71</v>
      </c>
      <c r="T239" s="113" t="s">
        <v>71</v>
      </c>
      <c r="U239" s="113" t="s">
        <v>618</v>
      </c>
      <c r="V239" s="113" t="s">
        <v>412</v>
      </c>
    </row>
    <row r="240" spans="1:22" x14ac:dyDescent="0.2">
      <c r="A240" s="113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3"/>
      <c r="N240" s="113" t="s">
        <v>323</v>
      </c>
      <c r="O240" s="113">
        <v>0.64</v>
      </c>
      <c r="P240" s="113" t="s">
        <v>71</v>
      </c>
      <c r="Q240" s="113" t="s">
        <v>71</v>
      </c>
      <c r="R240" s="113" t="s">
        <v>71</v>
      </c>
      <c r="S240" s="113" t="s">
        <v>71</v>
      </c>
      <c r="T240" s="113" t="s">
        <v>71</v>
      </c>
      <c r="U240" s="113" t="s">
        <v>619</v>
      </c>
      <c r="V240" s="113" t="s">
        <v>412</v>
      </c>
    </row>
    <row r="241" spans="1:22" x14ac:dyDescent="0.2">
      <c r="A241" s="113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3"/>
      <c r="N241" s="113" t="s">
        <v>157</v>
      </c>
      <c r="O241" s="113">
        <v>0.56999999999999995</v>
      </c>
      <c r="P241" s="113" t="s">
        <v>71</v>
      </c>
      <c r="Q241" s="113" t="s">
        <v>71</v>
      </c>
      <c r="R241" s="113" t="s">
        <v>71</v>
      </c>
      <c r="S241" s="113" t="s">
        <v>71</v>
      </c>
      <c r="T241" s="113" t="s">
        <v>71</v>
      </c>
      <c r="U241" s="113" t="s">
        <v>620</v>
      </c>
      <c r="V241" s="113" t="s">
        <v>412</v>
      </c>
    </row>
    <row r="242" spans="1:22" x14ac:dyDescent="0.2">
      <c r="A242" s="113" t="s">
        <v>335</v>
      </c>
      <c r="B242">
        <f t="shared" si="22"/>
        <v>0.60499999999999998</v>
      </c>
      <c r="C242">
        <f t="shared" si="23"/>
        <v>0.56999999999999995</v>
      </c>
      <c r="D242" t="str">
        <f t="shared" si="24"/>
        <v>N/A</v>
      </c>
      <c r="E242" t="str">
        <f t="shared" si="25"/>
        <v>N/A</v>
      </c>
      <c r="F242" t="str">
        <f t="shared" si="26"/>
        <v>N/A</v>
      </c>
      <c r="G242" t="str">
        <f t="shared" si="27"/>
        <v>N/A</v>
      </c>
      <c r="H242" s="113"/>
      <c r="N242" s="113" t="s">
        <v>158</v>
      </c>
      <c r="O242" s="113">
        <v>21.3</v>
      </c>
      <c r="P242" s="113">
        <v>20.14</v>
      </c>
      <c r="Q242" s="113">
        <v>22</v>
      </c>
      <c r="R242" s="113">
        <v>33</v>
      </c>
      <c r="S242" s="113">
        <v>20.46</v>
      </c>
      <c r="T242" s="113">
        <v>19.2</v>
      </c>
      <c r="U242" s="113" t="s">
        <v>621</v>
      </c>
      <c r="V242" s="113" t="s">
        <v>412</v>
      </c>
    </row>
    <row r="243" spans="1:22" x14ac:dyDescent="0.2">
      <c r="A243" s="113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3"/>
      <c r="N243" s="113" t="s">
        <v>159</v>
      </c>
      <c r="O243" s="113">
        <v>3.68</v>
      </c>
      <c r="P243" s="113">
        <v>3.63</v>
      </c>
      <c r="Q243" s="113" t="s">
        <v>71</v>
      </c>
      <c r="R243" s="113" t="s">
        <v>71</v>
      </c>
      <c r="S243" s="113" t="s">
        <v>71</v>
      </c>
      <c r="T243" s="113" t="s">
        <v>71</v>
      </c>
      <c r="U243" s="113" t="s">
        <v>622</v>
      </c>
      <c r="V243" s="113" t="s">
        <v>412</v>
      </c>
    </row>
    <row r="244" spans="1:22" x14ac:dyDescent="0.2">
      <c r="A244" s="113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3"/>
      <c r="N244" s="113" t="s">
        <v>160</v>
      </c>
      <c r="O244" s="113">
        <v>2.76</v>
      </c>
      <c r="P244" s="113">
        <v>2.6</v>
      </c>
      <c r="Q244" s="113">
        <v>25</v>
      </c>
      <c r="R244" s="113" t="s">
        <v>71</v>
      </c>
      <c r="S244" s="113">
        <v>2.6</v>
      </c>
      <c r="T244" s="113" t="s">
        <v>71</v>
      </c>
      <c r="U244" s="113" t="s">
        <v>623</v>
      </c>
      <c r="V244" s="113" t="s">
        <v>412</v>
      </c>
    </row>
    <row r="245" spans="1:22" x14ac:dyDescent="0.2">
      <c r="A245" s="113" t="s">
        <v>166</v>
      </c>
      <c r="B245">
        <f t="shared" si="22"/>
        <v>30.2</v>
      </c>
      <c r="C245">
        <f t="shared" si="23"/>
        <v>29.3</v>
      </c>
      <c r="D245" t="str">
        <f t="shared" si="24"/>
        <v>N/A</v>
      </c>
      <c r="E245" t="str">
        <f t="shared" si="25"/>
        <v>N/A</v>
      </c>
      <c r="F245" t="str">
        <f t="shared" si="26"/>
        <v>N/A</v>
      </c>
      <c r="G245" t="str">
        <f t="shared" si="27"/>
        <v>N/A</v>
      </c>
      <c r="H245" s="113"/>
      <c r="N245" s="113" t="s">
        <v>161</v>
      </c>
      <c r="O245" s="113">
        <v>0</v>
      </c>
      <c r="P245" s="113">
        <v>0.97199999999999998</v>
      </c>
      <c r="Q245" s="113">
        <v>52</v>
      </c>
      <c r="R245" s="113">
        <v>37</v>
      </c>
      <c r="S245" s="113">
        <v>0.80400000000000005</v>
      </c>
      <c r="T245" s="113">
        <v>0</v>
      </c>
      <c r="U245" s="113" t="s">
        <v>624</v>
      </c>
      <c r="V245" s="113" t="s">
        <v>412</v>
      </c>
    </row>
    <row r="246" spans="1:22" x14ac:dyDescent="0.2">
      <c r="A246" s="113" t="s">
        <v>167</v>
      </c>
      <c r="B246">
        <f t="shared" si="22"/>
        <v>23.9</v>
      </c>
      <c r="C246">
        <f t="shared" si="23"/>
        <v>21.7</v>
      </c>
      <c r="D246">
        <f t="shared" si="24"/>
        <v>29</v>
      </c>
      <c r="E246" t="str">
        <f t="shared" si="25"/>
        <v>N/A</v>
      </c>
      <c r="F246">
        <f t="shared" si="26"/>
        <v>21.3</v>
      </c>
      <c r="G246" t="str">
        <f t="shared" si="27"/>
        <v>N/A</v>
      </c>
      <c r="H246" s="113"/>
      <c r="N246" s="113" t="s">
        <v>162</v>
      </c>
      <c r="O246" s="113">
        <v>0.66500000000000004</v>
      </c>
      <c r="P246" s="113">
        <v>0.64</v>
      </c>
      <c r="Q246" s="113">
        <v>6</v>
      </c>
      <c r="R246" s="113" t="s">
        <v>71</v>
      </c>
      <c r="S246" s="113">
        <v>0.66500000000000004</v>
      </c>
      <c r="T246" s="113" t="s">
        <v>71</v>
      </c>
      <c r="U246" s="113" t="s">
        <v>625</v>
      </c>
      <c r="V246" s="113" t="s">
        <v>412</v>
      </c>
    </row>
    <row r="247" spans="1:22" x14ac:dyDescent="0.2">
      <c r="A247" s="113" t="s">
        <v>168</v>
      </c>
      <c r="B247">
        <f t="shared" si="22"/>
        <v>2.59</v>
      </c>
      <c r="C247">
        <f t="shared" si="23"/>
        <v>2.27</v>
      </c>
      <c r="D247">
        <f t="shared" si="24"/>
        <v>21</v>
      </c>
      <c r="E247">
        <f t="shared" si="25"/>
        <v>41</v>
      </c>
      <c r="F247">
        <f t="shared" si="26"/>
        <v>2.37</v>
      </c>
      <c r="G247">
        <f t="shared" si="27"/>
        <v>2.3199999999999998</v>
      </c>
      <c r="H247" s="113"/>
      <c r="N247" s="113" t="s">
        <v>163</v>
      </c>
      <c r="O247" s="113">
        <v>25.7</v>
      </c>
      <c r="P247" s="113">
        <v>24.92</v>
      </c>
      <c r="Q247" s="113">
        <v>23</v>
      </c>
      <c r="R247" s="113" t="s">
        <v>71</v>
      </c>
      <c r="S247" s="113">
        <v>25.8</v>
      </c>
      <c r="T247" s="113" t="s">
        <v>71</v>
      </c>
      <c r="U247" s="113" t="s">
        <v>626</v>
      </c>
      <c r="V247" s="113" t="s">
        <v>412</v>
      </c>
    </row>
    <row r="248" spans="1:22" x14ac:dyDescent="0.2">
      <c r="A248" s="113" t="s">
        <v>169</v>
      </c>
      <c r="B248">
        <f t="shared" si="22"/>
        <v>15.56</v>
      </c>
      <c r="C248">
        <f t="shared" si="23"/>
        <v>15.34</v>
      </c>
      <c r="D248">
        <f t="shared" si="24"/>
        <v>30</v>
      </c>
      <c r="E248" t="str">
        <f t="shared" si="25"/>
        <v>N/A</v>
      </c>
      <c r="F248">
        <f t="shared" si="26"/>
        <v>15.8</v>
      </c>
      <c r="G248" t="str">
        <f t="shared" si="27"/>
        <v>N/A</v>
      </c>
      <c r="H248" s="113"/>
      <c r="N248" s="113" t="s">
        <v>783</v>
      </c>
      <c r="O248" s="113">
        <v>3.76</v>
      </c>
      <c r="P248" s="113" t="s">
        <v>71</v>
      </c>
      <c r="Q248" s="113" t="s">
        <v>71</v>
      </c>
      <c r="R248" s="113" t="s">
        <v>71</v>
      </c>
      <c r="S248" s="113" t="s">
        <v>71</v>
      </c>
      <c r="T248" s="113" t="s">
        <v>71</v>
      </c>
      <c r="U248" s="113" t="s">
        <v>784</v>
      </c>
      <c r="V248" s="113" t="s">
        <v>412</v>
      </c>
    </row>
    <row r="249" spans="1:22" x14ac:dyDescent="0.2">
      <c r="A249" s="113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3"/>
      <c r="N249" s="113" t="s">
        <v>324</v>
      </c>
      <c r="O249" s="113">
        <v>0.05</v>
      </c>
      <c r="P249" s="113" t="s">
        <v>71</v>
      </c>
      <c r="Q249" s="113" t="s">
        <v>71</v>
      </c>
      <c r="R249" s="113" t="s">
        <v>71</v>
      </c>
      <c r="S249" s="113" t="s">
        <v>71</v>
      </c>
      <c r="T249" s="113" t="s">
        <v>71</v>
      </c>
      <c r="U249" s="113" t="s">
        <v>627</v>
      </c>
      <c r="V249" s="113" t="s">
        <v>412</v>
      </c>
    </row>
    <row r="250" spans="1:22" x14ac:dyDescent="0.2">
      <c r="A250" s="113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3"/>
      <c r="N250" s="113" t="s">
        <v>325</v>
      </c>
      <c r="O250" s="113">
        <v>7.0000000000000007E-2</v>
      </c>
      <c r="P250" s="113" t="s">
        <v>71</v>
      </c>
      <c r="Q250" s="113" t="s">
        <v>71</v>
      </c>
      <c r="R250" s="113" t="s">
        <v>71</v>
      </c>
      <c r="S250" s="113" t="s">
        <v>71</v>
      </c>
      <c r="T250" s="113" t="s">
        <v>71</v>
      </c>
      <c r="U250" s="113" t="s">
        <v>628</v>
      </c>
      <c r="V250" s="113" t="s">
        <v>412</v>
      </c>
    </row>
    <row r="251" spans="1:22" x14ac:dyDescent="0.2">
      <c r="A251" s="113" t="s">
        <v>170</v>
      </c>
      <c r="B251">
        <f t="shared" si="22"/>
        <v>14.83</v>
      </c>
      <c r="C251">
        <f t="shared" si="23"/>
        <v>14.45</v>
      </c>
      <c r="D251">
        <f t="shared" si="24"/>
        <v>1</v>
      </c>
      <c r="E251" t="str">
        <f t="shared" si="25"/>
        <v>N/A</v>
      </c>
      <c r="F251">
        <f t="shared" si="26"/>
        <v>15.1</v>
      </c>
      <c r="G251" t="str">
        <f t="shared" si="27"/>
        <v>N/A</v>
      </c>
      <c r="H251" s="113"/>
      <c r="N251" s="113" t="s">
        <v>387</v>
      </c>
      <c r="O251" s="113">
        <v>2.15</v>
      </c>
      <c r="P251" s="113">
        <v>2.12</v>
      </c>
      <c r="Q251" s="113" t="s">
        <v>71</v>
      </c>
      <c r="R251" s="113" t="s">
        <v>71</v>
      </c>
      <c r="S251" s="113" t="s">
        <v>71</v>
      </c>
      <c r="T251" s="113" t="s">
        <v>71</v>
      </c>
      <c r="U251" s="113" t="s">
        <v>403</v>
      </c>
      <c r="V251" s="113" t="s">
        <v>412</v>
      </c>
    </row>
    <row r="252" spans="1:22" x14ac:dyDescent="0.2">
      <c r="A252" s="113" t="s">
        <v>171</v>
      </c>
      <c r="B252">
        <f t="shared" si="22"/>
        <v>11.14</v>
      </c>
      <c r="C252">
        <f t="shared" si="23"/>
        <v>10.14</v>
      </c>
      <c r="D252">
        <f t="shared" si="24"/>
        <v>4</v>
      </c>
      <c r="E252" t="str">
        <f t="shared" si="25"/>
        <v>N/A</v>
      </c>
      <c r="F252">
        <f t="shared" si="26"/>
        <v>10.68</v>
      </c>
      <c r="G252" t="str">
        <f t="shared" si="27"/>
        <v>N/A</v>
      </c>
      <c r="H252" s="113"/>
      <c r="N252" s="113" t="s">
        <v>326</v>
      </c>
      <c r="O252" s="113">
        <v>0.59</v>
      </c>
      <c r="P252" s="113" t="s">
        <v>71</v>
      </c>
      <c r="Q252" s="113" t="s">
        <v>71</v>
      </c>
      <c r="R252" s="113" t="s">
        <v>71</v>
      </c>
      <c r="S252" s="113" t="s">
        <v>71</v>
      </c>
      <c r="T252" s="113" t="s">
        <v>71</v>
      </c>
      <c r="U252" s="113" t="s">
        <v>629</v>
      </c>
      <c r="V252" s="113" t="s">
        <v>412</v>
      </c>
    </row>
    <row r="253" spans="1:22" x14ac:dyDescent="0.2">
      <c r="A253" s="113" t="s">
        <v>340</v>
      </c>
      <c r="B253">
        <f t="shared" si="22"/>
        <v>1.0900000000000001</v>
      </c>
      <c r="C253">
        <f t="shared" si="23"/>
        <v>0.94599999999999995</v>
      </c>
      <c r="D253">
        <f t="shared" si="24"/>
        <v>1</v>
      </c>
      <c r="E253">
        <f t="shared" si="25"/>
        <v>11</v>
      </c>
      <c r="F253">
        <f t="shared" si="26"/>
        <v>1.08</v>
      </c>
      <c r="G253">
        <f t="shared" si="27"/>
        <v>0.96</v>
      </c>
      <c r="H253" s="113"/>
      <c r="N253" s="113" t="s">
        <v>164</v>
      </c>
      <c r="O253" s="113">
        <v>33.880000000000003</v>
      </c>
      <c r="P253" s="113">
        <v>33.020000000000003</v>
      </c>
      <c r="Q253" s="113">
        <v>24</v>
      </c>
      <c r="R253" s="113">
        <v>49</v>
      </c>
      <c r="S253" s="113">
        <v>32.22</v>
      </c>
      <c r="T253" s="113">
        <v>32.299999999999997</v>
      </c>
      <c r="U253" s="113" t="s">
        <v>6</v>
      </c>
      <c r="V253" s="113" t="s">
        <v>412</v>
      </c>
    </row>
    <row r="254" spans="1:22" x14ac:dyDescent="0.2">
      <c r="A254" s="113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3"/>
      <c r="N254" s="113" t="s">
        <v>327</v>
      </c>
      <c r="O254" s="113">
        <v>3</v>
      </c>
      <c r="P254" s="113">
        <v>2.8</v>
      </c>
      <c r="Q254" s="113">
        <v>6</v>
      </c>
      <c r="R254" s="113">
        <v>16</v>
      </c>
      <c r="S254" s="113">
        <v>3.06</v>
      </c>
      <c r="T254" s="113">
        <v>3</v>
      </c>
      <c r="U254" s="113" t="s">
        <v>630</v>
      </c>
      <c r="V254" s="113" t="s">
        <v>412</v>
      </c>
    </row>
    <row r="255" spans="1:22" x14ac:dyDescent="0.2">
      <c r="A255" s="113" t="s">
        <v>342</v>
      </c>
      <c r="B255">
        <f t="shared" si="22"/>
        <v>2.5499999999999998</v>
      </c>
      <c r="C255">
        <f t="shared" si="23"/>
        <v>2.39</v>
      </c>
      <c r="D255">
        <f t="shared" si="24"/>
        <v>44</v>
      </c>
      <c r="E255" t="str">
        <f t="shared" si="25"/>
        <v>N/A</v>
      </c>
      <c r="F255">
        <f t="shared" si="26"/>
        <v>2.37</v>
      </c>
      <c r="G255" t="str">
        <f t="shared" si="27"/>
        <v>N/A</v>
      </c>
      <c r="H255" s="113"/>
      <c r="N255" s="113" t="s">
        <v>328</v>
      </c>
      <c r="O255" s="113">
        <v>0.80800000000000005</v>
      </c>
      <c r="P255" s="113">
        <v>0.78</v>
      </c>
      <c r="Q255" s="113">
        <v>21</v>
      </c>
      <c r="R255" s="113">
        <v>40</v>
      </c>
      <c r="S255" s="113">
        <v>0.9</v>
      </c>
      <c r="T255" s="113">
        <v>0.83399999999999996</v>
      </c>
      <c r="U255" s="113" t="s">
        <v>631</v>
      </c>
      <c r="V255" s="113" t="s">
        <v>412</v>
      </c>
    </row>
    <row r="256" spans="1:22" x14ac:dyDescent="0.2">
      <c r="A256" s="113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3"/>
      <c r="N256" s="113" t="s">
        <v>329</v>
      </c>
      <c r="O256" s="113">
        <v>5.1999999999999998E-2</v>
      </c>
      <c r="P256" s="113">
        <v>0</v>
      </c>
      <c r="Q256" s="113">
        <v>16</v>
      </c>
      <c r="R256" s="113">
        <v>30</v>
      </c>
      <c r="S256" s="113">
        <v>0.107</v>
      </c>
      <c r="T256" s="113">
        <v>0</v>
      </c>
      <c r="U256" s="113" t="s">
        <v>632</v>
      </c>
      <c r="V256" s="113" t="s">
        <v>412</v>
      </c>
    </row>
    <row r="257" spans="1:22" x14ac:dyDescent="0.2">
      <c r="A257" s="113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3"/>
      <c r="N257" s="113" t="s">
        <v>330</v>
      </c>
      <c r="O257" s="113">
        <v>7.0000000000000007E-2</v>
      </c>
      <c r="P257" s="113" t="s">
        <v>71</v>
      </c>
      <c r="Q257" s="113" t="s">
        <v>71</v>
      </c>
      <c r="R257" s="113" t="s">
        <v>71</v>
      </c>
      <c r="S257" s="113" t="s">
        <v>71</v>
      </c>
      <c r="T257" s="113" t="s">
        <v>71</v>
      </c>
      <c r="U257" s="113" t="s">
        <v>633</v>
      </c>
      <c r="V257" s="113" t="s">
        <v>412</v>
      </c>
    </row>
    <row r="258" spans="1:22" x14ac:dyDescent="0.2">
      <c r="A258" s="113" t="s">
        <v>173</v>
      </c>
      <c r="B258">
        <f t="shared" si="22"/>
        <v>4.1900000000000004</v>
      </c>
      <c r="C258">
        <f t="shared" si="23"/>
        <v>3.8119999999999998</v>
      </c>
      <c r="D258">
        <f t="shared" si="24"/>
        <v>22</v>
      </c>
      <c r="E258">
        <f t="shared" si="25"/>
        <v>27</v>
      </c>
      <c r="F258">
        <f t="shared" si="26"/>
        <v>3.78</v>
      </c>
      <c r="G258">
        <f t="shared" si="27"/>
        <v>3.5</v>
      </c>
      <c r="H258" s="113"/>
      <c r="N258" s="113" t="s">
        <v>331</v>
      </c>
      <c r="O258" s="113">
        <v>0.125</v>
      </c>
      <c r="P258" s="113" t="s">
        <v>71</v>
      </c>
      <c r="Q258" s="113" t="s">
        <v>71</v>
      </c>
      <c r="R258" s="113" t="s">
        <v>71</v>
      </c>
      <c r="S258" s="113" t="s">
        <v>71</v>
      </c>
      <c r="T258" s="113" t="s">
        <v>71</v>
      </c>
      <c r="U258" s="113" t="s">
        <v>634</v>
      </c>
      <c r="V258" s="113" t="s">
        <v>412</v>
      </c>
    </row>
    <row r="259" spans="1:22" x14ac:dyDescent="0.2">
      <c r="A259" s="113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3"/>
      <c r="N259" s="113" t="s">
        <v>165</v>
      </c>
      <c r="O259" s="113">
        <v>0.32</v>
      </c>
      <c r="P259" s="113">
        <v>0</v>
      </c>
      <c r="Q259" s="113" t="s">
        <v>71</v>
      </c>
      <c r="R259" s="113" t="s">
        <v>71</v>
      </c>
      <c r="S259" s="113" t="s">
        <v>71</v>
      </c>
      <c r="T259" s="113" t="s">
        <v>71</v>
      </c>
      <c r="U259" s="113" t="s">
        <v>635</v>
      </c>
      <c r="V259" s="113" t="s">
        <v>412</v>
      </c>
    </row>
    <row r="260" spans="1:22" x14ac:dyDescent="0.2">
      <c r="A260" s="113" t="s">
        <v>345</v>
      </c>
      <c r="B260">
        <f t="shared" si="22"/>
        <v>5.82</v>
      </c>
      <c r="C260">
        <f t="shared" si="23"/>
        <v>5.68</v>
      </c>
      <c r="D260">
        <f t="shared" si="24"/>
        <v>14</v>
      </c>
      <c r="E260" t="str">
        <f t="shared" si="25"/>
        <v>N/A</v>
      </c>
      <c r="F260">
        <f t="shared" si="26"/>
        <v>5.49</v>
      </c>
      <c r="G260" t="str">
        <f t="shared" si="27"/>
        <v>N/A</v>
      </c>
      <c r="H260" s="113"/>
      <c r="N260" s="113" t="s">
        <v>332</v>
      </c>
      <c r="O260" s="113">
        <v>0.33100000000000002</v>
      </c>
      <c r="P260" s="113">
        <v>0</v>
      </c>
      <c r="Q260" s="113" t="s">
        <v>71</v>
      </c>
      <c r="R260" s="113" t="s">
        <v>71</v>
      </c>
      <c r="S260" s="113" t="s">
        <v>71</v>
      </c>
      <c r="T260" s="113" t="s">
        <v>71</v>
      </c>
      <c r="U260" s="113" t="s">
        <v>636</v>
      </c>
      <c r="V260" s="113" t="s">
        <v>412</v>
      </c>
    </row>
    <row r="261" spans="1:22" x14ac:dyDescent="0.2">
      <c r="A261" s="113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3"/>
      <c r="N261" s="113" t="s">
        <v>333</v>
      </c>
      <c r="O261" s="113">
        <v>0.28999999999999998</v>
      </c>
      <c r="P261" s="113">
        <v>0</v>
      </c>
      <c r="Q261" s="113" t="s">
        <v>71</v>
      </c>
      <c r="R261" s="113" t="s">
        <v>71</v>
      </c>
      <c r="S261" s="113" t="s">
        <v>71</v>
      </c>
      <c r="T261" s="113" t="s">
        <v>71</v>
      </c>
      <c r="U261" s="113" t="s">
        <v>637</v>
      </c>
      <c r="V261" s="113" t="s">
        <v>412</v>
      </c>
    </row>
    <row r="262" spans="1:22" x14ac:dyDescent="0.2">
      <c r="A262" s="113" t="s">
        <v>347</v>
      </c>
      <c r="B262">
        <f t="shared" si="28"/>
        <v>8.34</v>
      </c>
      <c r="C262">
        <f t="shared" si="29"/>
        <v>8.1</v>
      </c>
      <c r="D262">
        <f t="shared" si="30"/>
        <v>18</v>
      </c>
      <c r="E262" t="str">
        <f t="shared" si="31"/>
        <v>N/A</v>
      </c>
      <c r="F262">
        <f t="shared" si="32"/>
        <v>8.34</v>
      </c>
      <c r="G262" t="str">
        <f t="shared" si="33"/>
        <v>N/A</v>
      </c>
      <c r="H262" s="113"/>
      <c r="N262" s="113" t="s">
        <v>334</v>
      </c>
      <c r="O262" s="113">
        <v>1.8</v>
      </c>
      <c r="P262" s="113" t="s">
        <v>71</v>
      </c>
      <c r="Q262" s="113" t="s">
        <v>71</v>
      </c>
      <c r="R262" s="113" t="s">
        <v>71</v>
      </c>
      <c r="S262" s="113" t="s">
        <v>71</v>
      </c>
      <c r="T262" s="113" t="s">
        <v>71</v>
      </c>
      <c r="U262" s="113" t="s">
        <v>638</v>
      </c>
      <c r="V262" s="113" t="s">
        <v>412</v>
      </c>
    </row>
    <row r="263" spans="1:22" x14ac:dyDescent="0.2">
      <c r="A263" s="113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3"/>
      <c r="N263" s="113" t="s">
        <v>335</v>
      </c>
      <c r="O263" s="113">
        <v>0.60499999999999998</v>
      </c>
      <c r="P263" s="113">
        <v>0.56999999999999995</v>
      </c>
      <c r="Q263" s="113" t="s">
        <v>71</v>
      </c>
      <c r="R263" s="113" t="s">
        <v>71</v>
      </c>
      <c r="S263" s="113" t="s">
        <v>71</v>
      </c>
      <c r="T263" s="113" t="s">
        <v>71</v>
      </c>
      <c r="U263" s="113" t="s">
        <v>639</v>
      </c>
      <c r="V263" s="113" t="s">
        <v>412</v>
      </c>
    </row>
    <row r="264" spans="1:22" x14ac:dyDescent="0.2">
      <c r="A264" s="113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3"/>
      <c r="N264" s="113" t="s">
        <v>336</v>
      </c>
      <c r="O264" s="113">
        <v>0</v>
      </c>
      <c r="P264" s="113" t="s">
        <v>71</v>
      </c>
      <c r="Q264" s="113" t="s">
        <v>71</v>
      </c>
      <c r="R264" s="113" t="s">
        <v>71</v>
      </c>
      <c r="S264" s="113" t="s">
        <v>71</v>
      </c>
      <c r="T264" s="113" t="s">
        <v>71</v>
      </c>
      <c r="U264" s="113" t="s">
        <v>640</v>
      </c>
      <c r="V264" s="113" t="s">
        <v>412</v>
      </c>
    </row>
    <row r="265" spans="1:22" x14ac:dyDescent="0.2">
      <c r="A265" s="113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3"/>
      <c r="N265" s="113" t="s">
        <v>337</v>
      </c>
      <c r="O265" s="113">
        <v>0</v>
      </c>
      <c r="P265" s="113">
        <v>0.54</v>
      </c>
      <c r="Q265" s="113">
        <v>21</v>
      </c>
      <c r="R265" s="113">
        <v>9</v>
      </c>
      <c r="S265" s="113">
        <v>0.33500000000000002</v>
      </c>
      <c r="T265" s="113">
        <v>0.40799999999999997</v>
      </c>
      <c r="U265" s="113" t="s">
        <v>641</v>
      </c>
      <c r="V265" s="113" t="s">
        <v>412</v>
      </c>
    </row>
    <row r="266" spans="1:22" x14ac:dyDescent="0.2">
      <c r="A266" s="113" t="s">
        <v>175</v>
      </c>
      <c r="B266">
        <f t="shared" si="28"/>
        <v>14.3</v>
      </c>
      <c r="C266">
        <f t="shared" si="29"/>
        <v>14</v>
      </c>
      <c r="D266">
        <f t="shared" si="30"/>
        <v>10</v>
      </c>
      <c r="E266">
        <f t="shared" si="31"/>
        <v>32</v>
      </c>
      <c r="F266">
        <f t="shared" si="32"/>
        <v>14.7</v>
      </c>
      <c r="G266">
        <f t="shared" si="33"/>
        <v>13.9</v>
      </c>
      <c r="H266" s="113"/>
      <c r="N266" s="113" t="s">
        <v>166</v>
      </c>
      <c r="O266" s="113">
        <v>30.2</v>
      </c>
      <c r="P266" s="113">
        <v>29.3</v>
      </c>
      <c r="Q266" s="113" t="s">
        <v>71</v>
      </c>
      <c r="R266" s="113" t="s">
        <v>71</v>
      </c>
      <c r="S266" s="113" t="s">
        <v>71</v>
      </c>
      <c r="T266" s="113" t="s">
        <v>71</v>
      </c>
      <c r="U266" s="113" t="s">
        <v>642</v>
      </c>
      <c r="V266" s="113" t="s">
        <v>412</v>
      </c>
    </row>
    <row r="267" spans="1:22" x14ac:dyDescent="0.2">
      <c r="A267" s="113" t="s">
        <v>176</v>
      </c>
      <c r="B267">
        <f t="shared" si="28"/>
        <v>4.1500000000000004</v>
      </c>
      <c r="C267">
        <f t="shared" si="29"/>
        <v>3.86</v>
      </c>
      <c r="D267" t="str">
        <f t="shared" si="30"/>
        <v>N/A</v>
      </c>
      <c r="E267" t="str">
        <f t="shared" si="31"/>
        <v>N/A</v>
      </c>
      <c r="F267" t="str">
        <f t="shared" si="32"/>
        <v>N/A</v>
      </c>
      <c r="G267" t="str">
        <f t="shared" si="33"/>
        <v>N/A</v>
      </c>
      <c r="H267" s="113"/>
      <c r="N267" s="113" t="s">
        <v>167</v>
      </c>
      <c r="O267" s="113">
        <v>23.9</v>
      </c>
      <c r="P267" s="113">
        <v>21.7</v>
      </c>
      <c r="Q267" s="113">
        <v>29</v>
      </c>
      <c r="R267" s="113" t="s">
        <v>71</v>
      </c>
      <c r="S267" s="113">
        <v>21.3</v>
      </c>
      <c r="T267" s="113" t="s">
        <v>71</v>
      </c>
      <c r="U267" s="113" t="s">
        <v>643</v>
      </c>
      <c r="V267" s="113" t="s">
        <v>412</v>
      </c>
    </row>
    <row r="268" spans="1:22" x14ac:dyDescent="0.2">
      <c r="A268" s="113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3"/>
      <c r="N268" s="113" t="s">
        <v>168</v>
      </c>
      <c r="O268" s="113">
        <v>2.59</v>
      </c>
      <c r="P268" s="113">
        <v>2.27</v>
      </c>
      <c r="Q268" s="113">
        <v>21</v>
      </c>
      <c r="R268" s="113">
        <v>41</v>
      </c>
      <c r="S268" s="113">
        <v>2.37</v>
      </c>
      <c r="T268" s="113">
        <v>2.3199999999999998</v>
      </c>
      <c r="U268" s="113" t="s">
        <v>644</v>
      </c>
      <c r="V268" s="113" t="s">
        <v>412</v>
      </c>
    </row>
    <row r="269" spans="1:22" x14ac:dyDescent="0.2">
      <c r="A269" s="113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3"/>
      <c r="N269" s="113" t="s">
        <v>169</v>
      </c>
      <c r="O269" s="113">
        <v>15.56</v>
      </c>
      <c r="P269" s="113">
        <v>15.34</v>
      </c>
      <c r="Q269" s="113">
        <v>30</v>
      </c>
      <c r="R269" s="113" t="s">
        <v>71</v>
      </c>
      <c r="S269" s="113">
        <v>15.8</v>
      </c>
      <c r="T269" s="113" t="s">
        <v>71</v>
      </c>
      <c r="U269" s="113" t="s">
        <v>7</v>
      </c>
      <c r="V269" s="113" t="s">
        <v>412</v>
      </c>
    </row>
    <row r="270" spans="1:22" x14ac:dyDescent="0.2">
      <c r="A270" s="113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3"/>
      <c r="N270" s="113" t="s">
        <v>785</v>
      </c>
      <c r="O270" s="113">
        <v>12.8</v>
      </c>
      <c r="P270" s="113" t="s">
        <v>71</v>
      </c>
      <c r="Q270" s="113" t="s">
        <v>71</v>
      </c>
      <c r="R270" s="113" t="s">
        <v>71</v>
      </c>
      <c r="S270" s="113" t="s">
        <v>71</v>
      </c>
      <c r="T270" s="113" t="s">
        <v>71</v>
      </c>
      <c r="U270" s="113" t="s">
        <v>785</v>
      </c>
      <c r="V270" s="113" t="s">
        <v>412</v>
      </c>
    </row>
    <row r="271" spans="1:22" x14ac:dyDescent="0.2">
      <c r="A271" s="113" t="s">
        <v>352</v>
      </c>
      <c r="B271">
        <f t="shared" si="28"/>
        <v>0.28799999999999998</v>
      </c>
      <c r="C271">
        <f t="shared" si="29"/>
        <v>0.29399999999999998</v>
      </c>
      <c r="D271">
        <f t="shared" si="30"/>
        <v>27</v>
      </c>
      <c r="E271">
        <f t="shared" si="31"/>
        <v>18</v>
      </c>
      <c r="F271">
        <f t="shared" si="32"/>
        <v>0.28000000000000003</v>
      </c>
      <c r="G271">
        <f t="shared" si="33"/>
        <v>0.29199999999999998</v>
      </c>
      <c r="H271" s="113"/>
      <c r="N271" s="113" t="s">
        <v>338</v>
      </c>
      <c r="O271" s="113">
        <v>1.48</v>
      </c>
      <c r="P271" s="113" t="s">
        <v>71</v>
      </c>
      <c r="Q271" s="113" t="s">
        <v>71</v>
      </c>
      <c r="R271" s="113" t="s">
        <v>71</v>
      </c>
      <c r="S271" s="113" t="s">
        <v>71</v>
      </c>
      <c r="T271" s="113" t="s">
        <v>71</v>
      </c>
      <c r="U271" s="113" t="s">
        <v>645</v>
      </c>
      <c r="V271" s="113" t="s">
        <v>412</v>
      </c>
    </row>
    <row r="272" spans="1:22" x14ac:dyDescent="0.2">
      <c r="A272" s="113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3"/>
      <c r="N272" s="113" t="s">
        <v>339</v>
      </c>
      <c r="O272" s="113">
        <v>4.46</v>
      </c>
      <c r="P272" s="113" t="s">
        <v>71</v>
      </c>
      <c r="Q272" s="113" t="s">
        <v>71</v>
      </c>
      <c r="R272" s="113" t="s">
        <v>71</v>
      </c>
      <c r="S272" s="113" t="s">
        <v>71</v>
      </c>
      <c r="T272" s="113" t="s">
        <v>71</v>
      </c>
      <c r="U272" s="113" t="s">
        <v>646</v>
      </c>
      <c r="V272" s="113" t="s">
        <v>412</v>
      </c>
    </row>
    <row r="273" spans="1:22" x14ac:dyDescent="0.2">
      <c r="A273" s="113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3"/>
      <c r="N273" s="113" t="s">
        <v>170</v>
      </c>
      <c r="O273" s="113">
        <v>14.83</v>
      </c>
      <c r="P273" s="113">
        <v>14.45</v>
      </c>
      <c r="Q273" s="113">
        <v>1</v>
      </c>
      <c r="R273" s="113" t="s">
        <v>71</v>
      </c>
      <c r="S273" s="113">
        <v>15.1</v>
      </c>
      <c r="T273" s="113" t="s">
        <v>71</v>
      </c>
      <c r="U273" s="113" t="s">
        <v>51</v>
      </c>
      <c r="V273" s="113" t="s">
        <v>412</v>
      </c>
    </row>
    <row r="274" spans="1:22" x14ac:dyDescent="0.2">
      <c r="A274" s="113" t="s">
        <v>354</v>
      </c>
      <c r="B274">
        <f t="shared" si="28"/>
        <v>5.41</v>
      </c>
      <c r="C274">
        <f t="shared" si="29"/>
        <v>5.13</v>
      </c>
      <c r="D274">
        <f t="shared" si="30"/>
        <v>3</v>
      </c>
      <c r="E274" t="str">
        <f t="shared" si="31"/>
        <v>N/A</v>
      </c>
      <c r="F274">
        <f t="shared" si="32"/>
        <v>5.39</v>
      </c>
      <c r="G274" t="str">
        <f t="shared" si="33"/>
        <v>N/A</v>
      </c>
      <c r="H274" s="113"/>
      <c r="N274" s="113" t="s">
        <v>171</v>
      </c>
      <c r="O274" s="113">
        <v>11.14</v>
      </c>
      <c r="P274" s="113">
        <v>10.14</v>
      </c>
      <c r="Q274" s="113">
        <v>4</v>
      </c>
      <c r="R274" s="113" t="s">
        <v>71</v>
      </c>
      <c r="S274" s="113">
        <v>10.68</v>
      </c>
      <c r="T274" s="113" t="s">
        <v>71</v>
      </c>
      <c r="U274" s="113" t="s">
        <v>67</v>
      </c>
      <c r="V274" s="113" t="s">
        <v>412</v>
      </c>
    </row>
    <row r="275" spans="1:22" x14ac:dyDescent="0.2">
      <c r="A275" s="113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3"/>
      <c r="N275" s="113" t="s">
        <v>340</v>
      </c>
      <c r="O275" s="113">
        <v>1.0900000000000001</v>
      </c>
      <c r="P275" s="113">
        <v>0.94599999999999995</v>
      </c>
      <c r="Q275" s="113">
        <v>1</v>
      </c>
      <c r="R275" s="113">
        <v>11</v>
      </c>
      <c r="S275" s="113">
        <v>1.08</v>
      </c>
      <c r="T275" s="113">
        <v>0.96</v>
      </c>
      <c r="U275" s="113" t="s">
        <v>647</v>
      </c>
      <c r="V275" s="113" t="s">
        <v>412</v>
      </c>
    </row>
    <row r="276" spans="1:22" x14ac:dyDescent="0.2">
      <c r="A276" s="113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3"/>
      <c r="N276" s="113" t="s">
        <v>341</v>
      </c>
      <c r="O276" s="113">
        <v>6.6</v>
      </c>
      <c r="P276" s="113">
        <v>7.35</v>
      </c>
      <c r="Q276" s="113">
        <v>9</v>
      </c>
      <c r="R276" s="113">
        <v>0</v>
      </c>
      <c r="S276" s="113">
        <v>7.2</v>
      </c>
      <c r="T276" s="113">
        <v>6.6</v>
      </c>
      <c r="U276" s="113" t="s">
        <v>648</v>
      </c>
      <c r="V276" s="113" t="s">
        <v>412</v>
      </c>
    </row>
    <row r="277" spans="1:22" x14ac:dyDescent="0.2">
      <c r="A277" s="113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3"/>
      <c r="N277" s="113" t="s">
        <v>342</v>
      </c>
      <c r="O277" s="113">
        <v>2.5499999999999998</v>
      </c>
      <c r="P277" s="113">
        <v>2.39</v>
      </c>
      <c r="Q277" s="113">
        <v>44</v>
      </c>
      <c r="R277" s="113" t="s">
        <v>71</v>
      </c>
      <c r="S277" s="113">
        <v>2.37</v>
      </c>
      <c r="T277" s="113" t="s">
        <v>71</v>
      </c>
      <c r="U277" s="113" t="s">
        <v>649</v>
      </c>
      <c r="V277" s="113" t="s">
        <v>412</v>
      </c>
    </row>
    <row r="278" spans="1:22" x14ac:dyDescent="0.2">
      <c r="A278" s="113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3"/>
      <c r="N278" s="113" t="s">
        <v>172</v>
      </c>
      <c r="O278" s="113">
        <v>7.0000000000000007E-2</v>
      </c>
      <c r="P278" s="113" t="s">
        <v>71</v>
      </c>
      <c r="Q278" s="113" t="s">
        <v>71</v>
      </c>
      <c r="R278" s="113" t="s">
        <v>71</v>
      </c>
      <c r="S278" s="113" t="s">
        <v>71</v>
      </c>
      <c r="T278" s="113" t="s">
        <v>71</v>
      </c>
      <c r="U278" s="113" t="s">
        <v>650</v>
      </c>
      <c r="V278" s="113" t="s">
        <v>412</v>
      </c>
    </row>
    <row r="279" spans="1:22" x14ac:dyDescent="0.2">
      <c r="A279" s="113" t="s">
        <v>358</v>
      </c>
      <c r="B279">
        <f t="shared" si="28"/>
        <v>2843.8600999999999</v>
      </c>
      <c r="C279">
        <f t="shared" si="29"/>
        <v>2722.1799000000001</v>
      </c>
      <c r="D279">
        <f t="shared" si="30"/>
        <v>20</v>
      </c>
      <c r="E279" t="str">
        <f t="shared" si="31"/>
        <v>N/A</v>
      </c>
      <c r="F279">
        <f t="shared" si="32"/>
        <v>2751.6100999999999</v>
      </c>
      <c r="G279" t="str">
        <f t="shared" si="33"/>
        <v>N/A</v>
      </c>
      <c r="H279" s="113"/>
      <c r="N279" s="113" t="s">
        <v>343</v>
      </c>
      <c r="O279" s="113">
        <v>1.276</v>
      </c>
      <c r="P279" s="113">
        <v>1.1100000000000001</v>
      </c>
      <c r="Q279" s="113">
        <v>0</v>
      </c>
      <c r="R279" s="113" t="s">
        <v>71</v>
      </c>
      <c r="S279" s="113">
        <v>1.276</v>
      </c>
      <c r="T279" s="113" t="s">
        <v>71</v>
      </c>
      <c r="U279" s="113" t="s">
        <v>651</v>
      </c>
      <c r="V279" s="113" t="s">
        <v>412</v>
      </c>
    </row>
    <row r="280" spans="1:22" x14ac:dyDescent="0.2">
      <c r="A280" s="113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3"/>
      <c r="N280" s="113" t="s">
        <v>173</v>
      </c>
      <c r="O280" s="113">
        <v>4.1900000000000004</v>
      </c>
      <c r="P280" s="113">
        <v>3.8119999999999998</v>
      </c>
      <c r="Q280" s="113">
        <v>22</v>
      </c>
      <c r="R280" s="113">
        <v>27</v>
      </c>
      <c r="S280" s="113">
        <v>3.78</v>
      </c>
      <c r="T280" s="113">
        <v>3.5</v>
      </c>
      <c r="U280" s="113" t="s">
        <v>652</v>
      </c>
      <c r="V280" s="113" t="s">
        <v>412</v>
      </c>
    </row>
    <row r="281" spans="1:22" x14ac:dyDescent="0.2">
      <c r="A281" s="113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3"/>
      <c r="N281" s="113" t="s">
        <v>344</v>
      </c>
      <c r="O281" s="113">
        <v>1E-3</v>
      </c>
      <c r="P281" s="113" t="s">
        <v>71</v>
      </c>
      <c r="Q281" s="113" t="s">
        <v>71</v>
      </c>
      <c r="R281" s="113" t="s">
        <v>71</v>
      </c>
      <c r="S281" s="113" t="s">
        <v>71</v>
      </c>
      <c r="T281" s="113" t="s">
        <v>71</v>
      </c>
      <c r="U281" s="113" t="s">
        <v>653</v>
      </c>
      <c r="V281" s="113" t="s">
        <v>412</v>
      </c>
    </row>
    <row r="282" spans="1:22" x14ac:dyDescent="0.2">
      <c r="A282" s="113" t="s">
        <v>180</v>
      </c>
      <c r="B282">
        <f t="shared" si="28"/>
        <v>10.96</v>
      </c>
      <c r="C282">
        <f t="shared" si="29"/>
        <v>11.12</v>
      </c>
      <c r="D282">
        <f t="shared" si="30"/>
        <v>14</v>
      </c>
      <c r="E282">
        <f t="shared" si="31"/>
        <v>7</v>
      </c>
      <c r="F282">
        <f t="shared" si="32"/>
        <v>10.94</v>
      </c>
      <c r="G282">
        <f t="shared" si="33"/>
        <v>10.66</v>
      </c>
      <c r="H282" s="113"/>
      <c r="N282" s="113" t="s">
        <v>345</v>
      </c>
      <c r="O282" s="113">
        <v>5.82</v>
      </c>
      <c r="P282" s="113">
        <v>5.68</v>
      </c>
      <c r="Q282" s="113">
        <v>14</v>
      </c>
      <c r="R282" s="113" t="s">
        <v>71</v>
      </c>
      <c r="S282" s="113">
        <v>5.49</v>
      </c>
      <c r="T282" s="113" t="s">
        <v>71</v>
      </c>
      <c r="U282" s="113" t="s">
        <v>394</v>
      </c>
      <c r="V282" s="113" t="s">
        <v>412</v>
      </c>
    </row>
    <row r="283" spans="1:22" x14ac:dyDescent="0.2">
      <c r="A283" s="113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3"/>
      <c r="N283" s="113" t="s">
        <v>346</v>
      </c>
      <c r="O283" s="113">
        <v>0.33300000000000002</v>
      </c>
      <c r="P283" s="113">
        <v>0</v>
      </c>
      <c r="Q283" s="113">
        <v>8</v>
      </c>
      <c r="R283" s="113">
        <v>14</v>
      </c>
      <c r="S283" s="113">
        <v>0.82</v>
      </c>
      <c r="T283" s="113">
        <v>0</v>
      </c>
      <c r="U283" s="113" t="s">
        <v>654</v>
      </c>
      <c r="V283" s="113" t="s">
        <v>412</v>
      </c>
    </row>
    <row r="284" spans="1:22" x14ac:dyDescent="0.2">
      <c r="A284" s="113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3"/>
      <c r="N284" s="113" t="s">
        <v>347</v>
      </c>
      <c r="O284" s="113">
        <v>8.34</v>
      </c>
      <c r="P284" s="113">
        <v>8.1</v>
      </c>
      <c r="Q284" s="113">
        <v>18</v>
      </c>
      <c r="R284" s="113" t="s">
        <v>71</v>
      </c>
      <c r="S284" s="113">
        <v>8.34</v>
      </c>
      <c r="T284" s="113" t="s">
        <v>71</v>
      </c>
      <c r="U284" s="113" t="s">
        <v>655</v>
      </c>
      <c r="V284" s="113" t="s">
        <v>412</v>
      </c>
    </row>
    <row r="285" spans="1:22" x14ac:dyDescent="0.2">
      <c r="A285" s="113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3" t="s">
        <v>348</v>
      </c>
      <c r="O285" s="113">
        <v>0</v>
      </c>
      <c r="P285" s="113" t="s">
        <v>71</v>
      </c>
      <c r="Q285" s="113" t="s">
        <v>71</v>
      </c>
      <c r="R285" s="113" t="s">
        <v>71</v>
      </c>
      <c r="S285" s="113" t="s">
        <v>71</v>
      </c>
      <c r="T285" s="113" t="s">
        <v>71</v>
      </c>
      <c r="U285" s="113" t="s">
        <v>656</v>
      </c>
      <c r="V285" s="113" t="s">
        <v>412</v>
      </c>
    </row>
    <row r="286" spans="1:22" x14ac:dyDescent="0.2">
      <c r="A286" s="113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3" t="s">
        <v>349</v>
      </c>
      <c r="O286" s="113">
        <v>0.13500000000000001</v>
      </c>
      <c r="P286" s="113">
        <v>0</v>
      </c>
      <c r="Q286" s="113">
        <v>8</v>
      </c>
      <c r="R286" s="113" t="s">
        <v>71</v>
      </c>
      <c r="S286" s="113">
        <v>8.8999999999999996E-2</v>
      </c>
      <c r="T286" s="113" t="s">
        <v>71</v>
      </c>
      <c r="U286" s="113" t="s">
        <v>657</v>
      </c>
      <c r="V286" s="113" t="s">
        <v>412</v>
      </c>
    </row>
    <row r="287" spans="1:22" x14ac:dyDescent="0.2">
      <c r="A287" s="113" t="s">
        <v>365</v>
      </c>
      <c r="B287">
        <f t="shared" si="28"/>
        <v>0.36</v>
      </c>
      <c r="C287">
        <f t="shared" si="29"/>
        <v>0.35</v>
      </c>
      <c r="D287">
        <f t="shared" si="30"/>
        <v>21</v>
      </c>
      <c r="E287">
        <f t="shared" si="31"/>
        <v>32</v>
      </c>
      <c r="F287">
        <f t="shared" si="32"/>
        <v>0.34</v>
      </c>
      <c r="G287">
        <f t="shared" si="33"/>
        <v>0.32900000000000001</v>
      </c>
      <c r="N287" s="113" t="s">
        <v>174</v>
      </c>
      <c r="O287" s="113">
        <v>4.41</v>
      </c>
      <c r="P287" s="113">
        <v>4.5999999999999996</v>
      </c>
      <c r="Q287" s="113" t="s">
        <v>71</v>
      </c>
      <c r="R287" s="113" t="s">
        <v>71</v>
      </c>
      <c r="S287" s="113" t="s">
        <v>71</v>
      </c>
      <c r="T287" s="113" t="s">
        <v>71</v>
      </c>
      <c r="U287" s="113" t="s">
        <v>63</v>
      </c>
      <c r="V287" s="113" t="s">
        <v>412</v>
      </c>
    </row>
    <row r="288" spans="1:22" x14ac:dyDescent="0.2">
      <c r="A288" s="113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3" t="s">
        <v>175</v>
      </c>
      <c r="O288" s="113">
        <v>14.3</v>
      </c>
      <c r="P288" s="113">
        <v>14</v>
      </c>
      <c r="Q288" s="113">
        <v>10</v>
      </c>
      <c r="R288" s="113">
        <v>32</v>
      </c>
      <c r="S288" s="113">
        <v>14.7</v>
      </c>
      <c r="T288" s="113">
        <v>13.9</v>
      </c>
      <c r="U288" s="113" t="s">
        <v>658</v>
      </c>
      <c r="V288" s="113" t="s">
        <v>412</v>
      </c>
    </row>
    <row r="289" spans="1:22" x14ac:dyDescent="0.2">
      <c r="A289" s="113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3" t="s">
        <v>176</v>
      </c>
      <c r="O289" s="113">
        <v>4.1500000000000004</v>
      </c>
      <c r="P289" s="113">
        <v>3.86</v>
      </c>
      <c r="Q289" s="113" t="s">
        <v>71</v>
      </c>
      <c r="R289" s="113" t="s">
        <v>71</v>
      </c>
      <c r="S289" s="113" t="s">
        <v>71</v>
      </c>
      <c r="T289" s="113" t="s">
        <v>71</v>
      </c>
      <c r="U289" s="113" t="s">
        <v>52</v>
      </c>
      <c r="V289" s="113" t="s">
        <v>412</v>
      </c>
    </row>
    <row r="290" spans="1:22" x14ac:dyDescent="0.2">
      <c r="A290" s="113" t="s">
        <v>366</v>
      </c>
      <c r="B290">
        <f t="shared" si="28"/>
        <v>1.59</v>
      </c>
      <c r="C290">
        <f t="shared" si="29"/>
        <v>1.6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3" t="s">
        <v>350</v>
      </c>
      <c r="O290" s="113">
        <v>2.34</v>
      </c>
      <c r="P290" s="113">
        <v>0</v>
      </c>
      <c r="Q290" s="113">
        <v>15</v>
      </c>
      <c r="R290" s="113" t="s">
        <v>71</v>
      </c>
      <c r="S290" s="113">
        <v>6.55</v>
      </c>
      <c r="T290" s="113" t="s">
        <v>71</v>
      </c>
      <c r="U290" s="113" t="s">
        <v>659</v>
      </c>
      <c r="V290" s="113" t="s">
        <v>412</v>
      </c>
    </row>
    <row r="291" spans="1:22" x14ac:dyDescent="0.2">
      <c r="A291" s="113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3" t="s">
        <v>177</v>
      </c>
      <c r="O291" s="113">
        <v>0</v>
      </c>
      <c r="P291" s="113" t="s">
        <v>71</v>
      </c>
      <c r="Q291" s="113" t="s">
        <v>71</v>
      </c>
      <c r="R291" s="113" t="s">
        <v>71</v>
      </c>
      <c r="S291" s="113" t="s">
        <v>71</v>
      </c>
      <c r="T291" s="113" t="s">
        <v>71</v>
      </c>
      <c r="U291" s="113" t="s">
        <v>660</v>
      </c>
      <c r="V291" s="113" t="s">
        <v>412</v>
      </c>
    </row>
    <row r="292" spans="1:22" x14ac:dyDescent="0.2">
      <c r="A292" s="113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3" t="s">
        <v>351</v>
      </c>
      <c r="O292" s="113">
        <v>0</v>
      </c>
      <c r="P292" s="113" t="s">
        <v>71</v>
      </c>
      <c r="Q292" s="113" t="s">
        <v>71</v>
      </c>
      <c r="R292" s="113" t="s">
        <v>71</v>
      </c>
      <c r="S292" s="113" t="s">
        <v>71</v>
      </c>
      <c r="T292" s="113" t="s">
        <v>71</v>
      </c>
      <c r="U292" s="113" t="s">
        <v>661</v>
      </c>
      <c r="V292" s="113" t="s">
        <v>412</v>
      </c>
    </row>
    <row r="293" spans="1:22" x14ac:dyDescent="0.2">
      <c r="A293" s="113" t="s">
        <v>184</v>
      </c>
      <c r="B293">
        <f t="shared" si="28"/>
        <v>6.1</v>
      </c>
      <c r="C293">
        <f t="shared" si="29"/>
        <v>5.82</v>
      </c>
      <c r="D293">
        <f t="shared" si="30"/>
        <v>26</v>
      </c>
      <c r="E293">
        <f t="shared" si="31"/>
        <v>50</v>
      </c>
      <c r="F293">
        <f t="shared" si="32"/>
        <v>5.76</v>
      </c>
      <c r="G293">
        <f t="shared" si="33"/>
        <v>6.06</v>
      </c>
      <c r="N293" s="113" t="s">
        <v>352</v>
      </c>
      <c r="O293" s="113">
        <v>0.28799999999999998</v>
      </c>
      <c r="P293" s="113">
        <v>0.29399999999999998</v>
      </c>
      <c r="Q293" s="113">
        <v>27</v>
      </c>
      <c r="R293" s="113">
        <v>18</v>
      </c>
      <c r="S293" s="113">
        <v>0.28000000000000003</v>
      </c>
      <c r="T293" s="113">
        <v>0.29199999999999998</v>
      </c>
      <c r="U293" s="113" t="s">
        <v>662</v>
      </c>
      <c r="V293" s="113" t="s">
        <v>412</v>
      </c>
    </row>
    <row r="294" spans="1:22" x14ac:dyDescent="0.2">
      <c r="A294" s="113" t="s">
        <v>185</v>
      </c>
      <c r="B294">
        <f t="shared" si="28"/>
        <v>0.64</v>
      </c>
      <c r="C294">
        <f t="shared" si="29"/>
        <v>0.62</v>
      </c>
      <c r="D294">
        <f t="shared" si="30"/>
        <v>6</v>
      </c>
      <c r="E294">
        <f t="shared" si="31"/>
        <v>13</v>
      </c>
      <c r="F294">
        <f t="shared" si="32"/>
        <v>0.55800000000000005</v>
      </c>
      <c r="G294">
        <f t="shared" si="33"/>
        <v>0.50800000000000001</v>
      </c>
      <c r="N294" s="113" t="s">
        <v>786</v>
      </c>
      <c r="O294" s="113">
        <v>1.24</v>
      </c>
      <c r="P294" s="113">
        <v>1.1659999999999999</v>
      </c>
      <c r="Q294" s="113" t="s">
        <v>71</v>
      </c>
      <c r="R294" s="113" t="s">
        <v>71</v>
      </c>
      <c r="S294" s="113" t="s">
        <v>71</v>
      </c>
      <c r="T294" s="113" t="s">
        <v>71</v>
      </c>
      <c r="U294" s="113" t="s">
        <v>722</v>
      </c>
      <c r="V294" s="113" t="s">
        <v>412</v>
      </c>
    </row>
    <row r="295" spans="1:22" x14ac:dyDescent="0.2">
      <c r="A295" s="113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3" t="s">
        <v>178</v>
      </c>
      <c r="O295" s="113">
        <v>4.4000000000000004</v>
      </c>
      <c r="P295" s="113">
        <v>0</v>
      </c>
      <c r="Q295" s="113">
        <v>9</v>
      </c>
      <c r="R295" s="113">
        <v>15</v>
      </c>
      <c r="S295" s="113">
        <v>4.68</v>
      </c>
      <c r="T295" s="113">
        <v>0</v>
      </c>
      <c r="U295" s="113" t="s">
        <v>395</v>
      </c>
      <c r="V295" s="113" t="s">
        <v>412</v>
      </c>
    </row>
    <row r="296" spans="1:22" x14ac:dyDescent="0.2">
      <c r="A296" s="113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3" t="s">
        <v>353</v>
      </c>
      <c r="O296" s="113">
        <v>0</v>
      </c>
      <c r="P296" s="113" t="s">
        <v>71</v>
      </c>
      <c r="Q296" s="113" t="s">
        <v>71</v>
      </c>
      <c r="R296" s="113" t="s">
        <v>71</v>
      </c>
      <c r="S296" s="113" t="s">
        <v>71</v>
      </c>
      <c r="T296" s="113" t="s">
        <v>71</v>
      </c>
      <c r="U296" s="113" t="s">
        <v>663</v>
      </c>
      <c r="V296" s="113" t="s">
        <v>412</v>
      </c>
    </row>
    <row r="297" spans="1:22" x14ac:dyDescent="0.2">
      <c r="A297" s="113" t="s">
        <v>186</v>
      </c>
      <c r="B297">
        <f t="shared" si="28"/>
        <v>0.151</v>
      </c>
      <c r="C297">
        <f t="shared" si="29"/>
        <v>0.13800000000000001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3" t="s">
        <v>354</v>
      </c>
      <c r="O297" s="113">
        <v>5.41</v>
      </c>
      <c r="P297" s="113">
        <v>5.13</v>
      </c>
      <c r="Q297" s="113">
        <v>3</v>
      </c>
      <c r="R297" s="113" t="s">
        <v>71</v>
      </c>
      <c r="S297" s="113">
        <v>5.39</v>
      </c>
      <c r="T297" s="113" t="s">
        <v>71</v>
      </c>
      <c r="U297" s="113" t="s">
        <v>664</v>
      </c>
      <c r="V297" s="113" t="s">
        <v>412</v>
      </c>
    </row>
    <row r="298" spans="1:22" x14ac:dyDescent="0.2">
      <c r="A298" s="113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3" t="s">
        <v>787</v>
      </c>
      <c r="O298" s="113">
        <v>6.45</v>
      </c>
      <c r="P298" s="113">
        <v>6.7</v>
      </c>
      <c r="Q298" s="113">
        <v>19</v>
      </c>
      <c r="R298" s="113">
        <v>7</v>
      </c>
      <c r="S298" s="113">
        <v>6.8</v>
      </c>
      <c r="T298" s="113">
        <v>6.45</v>
      </c>
      <c r="U298" s="113" t="s">
        <v>723</v>
      </c>
      <c r="V298" s="113" t="s">
        <v>412</v>
      </c>
    </row>
    <row r="299" spans="1:22" x14ac:dyDescent="0.2">
      <c r="A299" s="113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3" t="s">
        <v>355</v>
      </c>
      <c r="O299" s="113">
        <v>6.0000000000000001E-3</v>
      </c>
      <c r="P299" s="113">
        <v>0</v>
      </c>
      <c r="Q299" s="113" t="s">
        <v>71</v>
      </c>
      <c r="R299" s="113" t="s">
        <v>71</v>
      </c>
      <c r="S299" s="113" t="s">
        <v>71</v>
      </c>
      <c r="T299" s="113" t="s">
        <v>71</v>
      </c>
      <c r="U299" s="113" t="s">
        <v>665</v>
      </c>
      <c r="V299" s="113" t="s">
        <v>412</v>
      </c>
    </row>
    <row r="300" spans="1:22" x14ac:dyDescent="0.2">
      <c r="A300" s="113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3" t="s">
        <v>438</v>
      </c>
      <c r="O300" s="113">
        <v>3.71</v>
      </c>
      <c r="P300" s="113">
        <v>3.5</v>
      </c>
      <c r="Q300" s="113">
        <v>7</v>
      </c>
      <c r="R300" s="113" t="s">
        <v>71</v>
      </c>
      <c r="S300" s="113">
        <v>3.6</v>
      </c>
      <c r="T300" s="113" t="s">
        <v>71</v>
      </c>
      <c r="U300" s="113" t="s">
        <v>438</v>
      </c>
      <c r="V300" s="113" t="s">
        <v>412</v>
      </c>
    </row>
    <row r="301" spans="1:22" x14ac:dyDescent="0.2">
      <c r="A301" s="113" t="s">
        <v>187</v>
      </c>
      <c r="B301">
        <f t="shared" si="28"/>
        <v>20.04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3" t="s">
        <v>179</v>
      </c>
      <c r="O301" s="113">
        <v>1.69</v>
      </c>
      <c r="P301" s="113">
        <v>1.89</v>
      </c>
      <c r="Q301" s="113" t="s">
        <v>71</v>
      </c>
      <c r="R301" s="113" t="s">
        <v>71</v>
      </c>
      <c r="S301" s="113" t="s">
        <v>71</v>
      </c>
      <c r="T301" s="113" t="s">
        <v>71</v>
      </c>
      <c r="U301" s="113" t="s">
        <v>798</v>
      </c>
      <c r="V301" s="113" t="s">
        <v>412</v>
      </c>
    </row>
    <row r="302" spans="1:22" x14ac:dyDescent="0.2">
      <c r="A302" s="143" t="s">
        <v>438</v>
      </c>
      <c r="B302">
        <f t="shared" si="28"/>
        <v>3.71</v>
      </c>
      <c r="C302">
        <f t="shared" si="29"/>
        <v>3.5</v>
      </c>
      <c r="D302">
        <f t="shared" si="30"/>
        <v>7</v>
      </c>
      <c r="E302" t="str">
        <f t="shared" si="31"/>
        <v>N/A</v>
      </c>
      <c r="F302">
        <f t="shared" si="32"/>
        <v>3.6</v>
      </c>
      <c r="G302" t="str">
        <f t="shared" si="33"/>
        <v>N/A</v>
      </c>
      <c r="N302" s="113" t="s">
        <v>788</v>
      </c>
      <c r="O302" s="113">
        <v>1.73</v>
      </c>
      <c r="P302" s="113">
        <v>1.69</v>
      </c>
      <c r="Q302" s="113">
        <v>20</v>
      </c>
      <c r="R302" s="113" t="s">
        <v>71</v>
      </c>
      <c r="S302" s="113">
        <v>1.65</v>
      </c>
      <c r="T302" s="113" t="s">
        <v>71</v>
      </c>
      <c r="U302" s="113" t="s">
        <v>730</v>
      </c>
      <c r="V302" s="113" t="s">
        <v>412</v>
      </c>
    </row>
    <row r="303" spans="1:22" x14ac:dyDescent="0.2">
      <c r="A303" s="113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3" t="s">
        <v>356</v>
      </c>
      <c r="O303" s="113">
        <v>0</v>
      </c>
      <c r="P303" s="113" t="s">
        <v>71</v>
      </c>
      <c r="Q303" s="113" t="s">
        <v>71</v>
      </c>
      <c r="R303" s="113" t="s">
        <v>71</v>
      </c>
      <c r="S303" s="113" t="s">
        <v>71</v>
      </c>
      <c r="T303" s="113" t="s">
        <v>71</v>
      </c>
      <c r="U303" s="113" t="s">
        <v>666</v>
      </c>
      <c r="V303" s="113" t="s">
        <v>412</v>
      </c>
    </row>
    <row r="304" spans="1:22" x14ac:dyDescent="0.2">
      <c r="A304" s="113" t="s">
        <v>400</v>
      </c>
      <c r="B304">
        <f t="shared" si="28"/>
        <v>40.200000000000003</v>
      </c>
      <c r="C304">
        <f t="shared" si="29"/>
        <v>38.6</v>
      </c>
      <c r="D304">
        <f t="shared" si="30"/>
        <v>42</v>
      </c>
      <c r="E304" t="str">
        <f t="shared" si="31"/>
        <v>N/A</v>
      </c>
      <c r="F304">
        <f t="shared" si="32"/>
        <v>33.9</v>
      </c>
      <c r="G304" t="str">
        <f t="shared" si="33"/>
        <v>N/A</v>
      </c>
      <c r="N304" s="113" t="s">
        <v>357</v>
      </c>
      <c r="O304" s="113">
        <v>3.2000000000000001E-2</v>
      </c>
      <c r="P304" s="113" t="s">
        <v>71</v>
      </c>
      <c r="Q304" s="113" t="s">
        <v>71</v>
      </c>
      <c r="R304" s="113" t="s">
        <v>71</v>
      </c>
      <c r="S304" s="113" t="s">
        <v>71</v>
      </c>
      <c r="T304" s="113" t="s">
        <v>71</v>
      </c>
      <c r="U304" s="113" t="s">
        <v>667</v>
      </c>
      <c r="V304" s="113" t="s">
        <v>412</v>
      </c>
    </row>
    <row r="305" spans="1:22" x14ac:dyDescent="0.2">
      <c r="A305" s="113" t="s">
        <v>188</v>
      </c>
      <c r="B305">
        <f t="shared" si="28"/>
        <v>25.63</v>
      </c>
      <c r="C305">
        <f t="shared" si="29"/>
        <v>0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3" t="s">
        <v>358</v>
      </c>
      <c r="O305" s="113">
        <v>2843.8600999999999</v>
      </c>
      <c r="P305" s="113">
        <v>2722.1799000000001</v>
      </c>
      <c r="Q305" s="113">
        <v>20</v>
      </c>
      <c r="R305" s="113" t="s">
        <v>71</v>
      </c>
      <c r="S305" s="113">
        <v>2751.6100999999999</v>
      </c>
      <c r="T305" s="113" t="s">
        <v>71</v>
      </c>
      <c r="U305" s="113" t="s">
        <v>668</v>
      </c>
      <c r="V305" s="113" t="s">
        <v>412</v>
      </c>
    </row>
    <row r="306" spans="1:22" x14ac:dyDescent="0.2">
      <c r="A306" s="113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3" t="s">
        <v>359</v>
      </c>
      <c r="O306" s="113">
        <v>0</v>
      </c>
      <c r="P306" s="113" t="s">
        <v>71</v>
      </c>
      <c r="Q306" s="113" t="s">
        <v>71</v>
      </c>
      <c r="R306" s="113" t="s">
        <v>71</v>
      </c>
      <c r="S306" s="113" t="s">
        <v>71</v>
      </c>
      <c r="T306" s="113" t="s">
        <v>71</v>
      </c>
      <c r="U306" s="113" t="s">
        <v>669</v>
      </c>
      <c r="V306" s="113" t="s">
        <v>412</v>
      </c>
    </row>
    <row r="307" spans="1:22" x14ac:dyDescent="0.2">
      <c r="A307" s="113" t="s">
        <v>189</v>
      </c>
      <c r="B307">
        <f t="shared" si="28"/>
        <v>1.22</v>
      </c>
      <c r="C307">
        <f t="shared" si="29"/>
        <v>1.04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3" t="s">
        <v>789</v>
      </c>
      <c r="O307" s="113">
        <v>0.26750000000000002</v>
      </c>
      <c r="P307" s="113">
        <v>0.28000000000000003</v>
      </c>
      <c r="Q307" s="113">
        <v>13</v>
      </c>
      <c r="R307" s="113">
        <v>2</v>
      </c>
      <c r="S307" s="113">
        <v>0.27800000000000002</v>
      </c>
      <c r="T307" s="113">
        <v>0.26500000000000001</v>
      </c>
      <c r="U307" s="113" t="s">
        <v>731</v>
      </c>
      <c r="V307" s="113" t="s">
        <v>412</v>
      </c>
    </row>
    <row r="308" spans="1:22" x14ac:dyDescent="0.2">
      <c r="A308" s="113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3" t="s">
        <v>360</v>
      </c>
      <c r="O308" s="113">
        <v>2</v>
      </c>
      <c r="P308" s="113" t="s">
        <v>71</v>
      </c>
      <c r="Q308" s="113" t="s">
        <v>71</v>
      </c>
      <c r="R308" s="113" t="s">
        <v>71</v>
      </c>
      <c r="S308" s="113" t="s">
        <v>71</v>
      </c>
      <c r="T308" s="113" t="s">
        <v>71</v>
      </c>
      <c r="U308" s="113" t="s">
        <v>670</v>
      </c>
      <c r="V308" s="113" t="s">
        <v>412</v>
      </c>
    </row>
    <row r="309" spans="1:22" x14ac:dyDescent="0.2">
      <c r="A309" s="113" t="s">
        <v>377</v>
      </c>
      <c r="B309">
        <f t="shared" si="28"/>
        <v>1.67</v>
      </c>
      <c r="C309">
        <f t="shared" si="29"/>
        <v>1.32</v>
      </c>
      <c r="D309">
        <f t="shared" si="30"/>
        <v>28</v>
      </c>
      <c r="E309">
        <f t="shared" si="31"/>
        <v>33</v>
      </c>
      <c r="F309">
        <f t="shared" si="32"/>
        <v>1.44</v>
      </c>
      <c r="G309">
        <f t="shared" si="33"/>
        <v>1.37</v>
      </c>
      <c r="N309" s="113" t="s">
        <v>790</v>
      </c>
      <c r="O309" s="113">
        <v>0</v>
      </c>
      <c r="P309" s="113" t="s">
        <v>71</v>
      </c>
      <c r="Q309" s="113" t="s">
        <v>71</v>
      </c>
      <c r="R309" s="113" t="s">
        <v>71</v>
      </c>
      <c r="S309" s="113" t="s">
        <v>71</v>
      </c>
      <c r="T309" s="113" t="s">
        <v>71</v>
      </c>
      <c r="U309" s="113" t="s">
        <v>732</v>
      </c>
      <c r="V309" s="113" t="s">
        <v>412</v>
      </c>
    </row>
    <row r="310" spans="1:22" x14ac:dyDescent="0.2">
      <c r="A310" s="113" t="s">
        <v>378</v>
      </c>
      <c r="B310">
        <f t="shared" si="28"/>
        <v>0.6</v>
      </c>
      <c r="C310">
        <f t="shared" si="29"/>
        <v>0.56000000000000005</v>
      </c>
      <c r="D310">
        <f t="shared" si="30"/>
        <v>13</v>
      </c>
      <c r="E310">
        <f t="shared" si="31"/>
        <v>18</v>
      </c>
      <c r="F310">
        <f t="shared" si="32"/>
        <v>0.59</v>
      </c>
      <c r="G310">
        <f t="shared" si="33"/>
        <v>0.54</v>
      </c>
      <c r="N310" s="113" t="s">
        <v>180</v>
      </c>
      <c r="O310" s="113">
        <v>10.96</v>
      </c>
      <c r="P310" s="113">
        <v>11.12</v>
      </c>
      <c r="Q310" s="113">
        <v>14</v>
      </c>
      <c r="R310" s="113">
        <v>7</v>
      </c>
      <c r="S310" s="113">
        <v>10.94</v>
      </c>
      <c r="T310" s="113">
        <v>10.66</v>
      </c>
      <c r="U310" s="113" t="s">
        <v>671</v>
      </c>
      <c r="V310" s="113" t="s">
        <v>412</v>
      </c>
    </row>
    <row r="311" spans="1:22" x14ac:dyDescent="0.2">
      <c r="A311" s="113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3" t="s">
        <v>361</v>
      </c>
      <c r="O311" s="113">
        <v>1.07</v>
      </c>
      <c r="P311" s="113" t="s">
        <v>71</v>
      </c>
      <c r="Q311" s="113" t="s">
        <v>71</v>
      </c>
      <c r="R311" s="113" t="s">
        <v>71</v>
      </c>
      <c r="S311" s="113" t="s">
        <v>71</v>
      </c>
      <c r="T311" s="113" t="s">
        <v>71</v>
      </c>
      <c r="U311" s="113" t="s">
        <v>672</v>
      </c>
      <c r="V311" s="113" t="s">
        <v>412</v>
      </c>
    </row>
    <row r="312" spans="1:22" x14ac:dyDescent="0.2">
      <c r="A312" s="113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3" t="s">
        <v>362</v>
      </c>
      <c r="O312" s="113">
        <v>2.8000000000000001E-2</v>
      </c>
      <c r="P312" s="113" t="s">
        <v>71</v>
      </c>
      <c r="Q312" s="113" t="s">
        <v>71</v>
      </c>
      <c r="R312" s="113" t="s">
        <v>71</v>
      </c>
      <c r="S312" s="113" t="s">
        <v>71</v>
      </c>
      <c r="T312" s="113" t="s">
        <v>71</v>
      </c>
      <c r="U312" s="113" t="s">
        <v>673</v>
      </c>
      <c r="V312" s="113" t="s">
        <v>412</v>
      </c>
    </row>
    <row r="313" spans="1:22" x14ac:dyDescent="0.2">
      <c r="A313" s="113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3" t="s">
        <v>363</v>
      </c>
      <c r="O313" s="113">
        <v>0</v>
      </c>
      <c r="P313" s="113" t="s">
        <v>71</v>
      </c>
      <c r="Q313" s="113" t="s">
        <v>71</v>
      </c>
      <c r="R313" s="113" t="s">
        <v>71</v>
      </c>
      <c r="S313" s="113" t="s">
        <v>71</v>
      </c>
      <c r="T313" s="113" t="s">
        <v>71</v>
      </c>
      <c r="U313" s="113" t="s">
        <v>674</v>
      </c>
      <c r="V313" s="113" t="s">
        <v>412</v>
      </c>
    </row>
    <row r="314" spans="1:22" x14ac:dyDescent="0.2">
      <c r="A314" s="113" t="s">
        <v>379</v>
      </c>
      <c r="B314">
        <f t="shared" si="28"/>
        <v>0.29899999999999999</v>
      </c>
      <c r="C314">
        <f t="shared" si="29"/>
        <v>0.25800000000000001</v>
      </c>
      <c r="D314">
        <f t="shared" si="30"/>
        <v>24</v>
      </c>
      <c r="E314" t="str">
        <f t="shared" si="31"/>
        <v>N/A</v>
      </c>
      <c r="F314">
        <f t="shared" si="32"/>
        <v>0.26300000000000001</v>
      </c>
      <c r="G314" t="str">
        <f t="shared" si="33"/>
        <v>N/A</v>
      </c>
      <c r="N314" s="113" t="s">
        <v>364</v>
      </c>
      <c r="O314" s="113">
        <v>0.27100000000000002</v>
      </c>
      <c r="P314" s="113">
        <v>0</v>
      </c>
      <c r="Q314" s="113" t="s">
        <v>71</v>
      </c>
      <c r="R314" s="113" t="s">
        <v>71</v>
      </c>
      <c r="S314" s="113" t="s">
        <v>71</v>
      </c>
      <c r="T314" s="113" t="s">
        <v>71</v>
      </c>
      <c r="U314" s="113" t="s">
        <v>675</v>
      </c>
      <c r="V314" s="113" t="s">
        <v>412</v>
      </c>
    </row>
    <row r="315" spans="1:22" x14ac:dyDescent="0.2">
      <c r="A315" s="113" t="s">
        <v>380</v>
      </c>
      <c r="B315">
        <f t="shared" si="28"/>
        <v>0.33400000000000002</v>
      </c>
      <c r="C315">
        <f t="shared" si="29"/>
        <v>0.36599999999999999</v>
      </c>
      <c r="D315" t="str">
        <f t="shared" si="30"/>
        <v>N/A</v>
      </c>
      <c r="E315" t="str">
        <f t="shared" si="31"/>
        <v>N/A</v>
      </c>
      <c r="F315" t="str">
        <f t="shared" si="32"/>
        <v>N/A</v>
      </c>
      <c r="G315" t="str">
        <f t="shared" si="33"/>
        <v>N/A</v>
      </c>
      <c r="N315" s="113" t="s">
        <v>365</v>
      </c>
      <c r="O315" s="113">
        <v>0.36</v>
      </c>
      <c r="P315" s="113">
        <v>0.35</v>
      </c>
      <c r="Q315" s="113">
        <v>21</v>
      </c>
      <c r="R315" s="113">
        <v>32</v>
      </c>
      <c r="S315" s="113">
        <v>0.34</v>
      </c>
      <c r="T315" s="113">
        <v>0.32900000000000001</v>
      </c>
      <c r="U315" s="113" t="s">
        <v>676</v>
      </c>
      <c r="V315" s="113" t="s">
        <v>412</v>
      </c>
    </row>
    <row r="316" spans="1:22" x14ac:dyDescent="0.2">
      <c r="A316" s="113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3" t="s">
        <v>181</v>
      </c>
      <c r="O316" s="113">
        <v>0.44</v>
      </c>
      <c r="P316" s="113">
        <v>0</v>
      </c>
      <c r="Q316" s="113">
        <v>7</v>
      </c>
      <c r="R316" s="113">
        <v>13</v>
      </c>
      <c r="S316" s="113">
        <v>0.56000000000000005</v>
      </c>
      <c r="T316" s="113">
        <v>0</v>
      </c>
      <c r="U316" s="113" t="s">
        <v>677</v>
      </c>
      <c r="V316" s="113" t="s">
        <v>412</v>
      </c>
    </row>
    <row r="317" spans="1:22" x14ac:dyDescent="0.2">
      <c r="A317" s="113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3" t="s">
        <v>182</v>
      </c>
      <c r="O317" s="113">
        <v>0</v>
      </c>
      <c r="P317" s="113">
        <v>1.04</v>
      </c>
      <c r="Q317" s="113">
        <v>41</v>
      </c>
      <c r="R317" s="113">
        <v>36</v>
      </c>
      <c r="S317" s="113">
        <v>0.92900000000000005</v>
      </c>
      <c r="T317" s="113">
        <v>0</v>
      </c>
      <c r="U317" s="113" t="s">
        <v>678</v>
      </c>
      <c r="V317" s="113" t="s">
        <v>412</v>
      </c>
    </row>
    <row r="318" spans="1:22" x14ac:dyDescent="0.2">
      <c r="A318" s="113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3" t="s">
        <v>366</v>
      </c>
      <c r="O318" s="113">
        <v>1.59</v>
      </c>
      <c r="P318" s="113">
        <v>1.6</v>
      </c>
      <c r="Q318" s="113" t="s">
        <v>71</v>
      </c>
      <c r="R318" s="113" t="s">
        <v>71</v>
      </c>
      <c r="S318" s="113" t="s">
        <v>71</v>
      </c>
      <c r="T318" s="113" t="s">
        <v>71</v>
      </c>
      <c r="U318" s="113" t="s">
        <v>679</v>
      </c>
      <c r="V318" s="113" t="s">
        <v>412</v>
      </c>
    </row>
    <row r="319" spans="1:22" x14ac:dyDescent="0.2">
      <c r="A319" s="113" t="s">
        <v>781</v>
      </c>
      <c r="B319">
        <f t="shared" si="28"/>
        <v>1.1399999999999999</v>
      </c>
      <c r="C319">
        <f t="shared" si="29"/>
        <v>1.19</v>
      </c>
      <c r="D319">
        <f t="shared" si="30"/>
        <v>22</v>
      </c>
      <c r="E319">
        <f t="shared" si="31"/>
        <v>4</v>
      </c>
      <c r="F319">
        <f t="shared" si="32"/>
        <v>0.98</v>
      </c>
      <c r="G319">
        <f t="shared" si="33"/>
        <v>1.1000000000000001</v>
      </c>
      <c r="N319" s="113" t="s">
        <v>367</v>
      </c>
      <c r="O319" s="113">
        <v>0</v>
      </c>
      <c r="P319" s="113">
        <v>6.9000000000000006E-2</v>
      </c>
      <c r="Q319" s="113">
        <v>36</v>
      </c>
      <c r="R319" s="113">
        <v>9</v>
      </c>
      <c r="S319" s="113">
        <v>0.14399999999999999</v>
      </c>
      <c r="T319" s="113">
        <v>0.111</v>
      </c>
      <c r="U319" s="113" t="s">
        <v>680</v>
      </c>
      <c r="V319" s="113" t="s">
        <v>412</v>
      </c>
    </row>
    <row r="320" spans="1:22" x14ac:dyDescent="0.2">
      <c r="A320" s="113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3" t="s">
        <v>183</v>
      </c>
      <c r="O320" s="113">
        <v>0.61599999999999999</v>
      </c>
      <c r="P320" s="113">
        <v>0</v>
      </c>
      <c r="Q320" s="113">
        <v>42</v>
      </c>
      <c r="R320" s="113">
        <v>44</v>
      </c>
      <c r="S320" s="113">
        <v>0.71199999999999997</v>
      </c>
      <c r="T320" s="113">
        <v>0</v>
      </c>
      <c r="U320" s="113" t="s">
        <v>681</v>
      </c>
      <c r="V320" s="113" t="s">
        <v>412</v>
      </c>
    </row>
    <row r="321" spans="1:22" x14ac:dyDescent="0.2">
      <c r="A321" s="113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3" t="s">
        <v>184</v>
      </c>
      <c r="O321" s="113">
        <v>6.1</v>
      </c>
      <c r="P321" s="113">
        <v>5.82</v>
      </c>
      <c r="Q321" s="113">
        <v>26</v>
      </c>
      <c r="R321" s="113">
        <v>50</v>
      </c>
      <c r="S321" s="113">
        <v>5.76</v>
      </c>
      <c r="T321" s="113">
        <v>6.06</v>
      </c>
      <c r="U321" s="113" t="s">
        <v>402</v>
      </c>
      <c r="V321" s="113" t="s">
        <v>412</v>
      </c>
    </row>
    <row r="322" spans="1:22" x14ac:dyDescent="0.2">
      <c r="A322" s="113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3" t="s">
        <v>185</v>
      </c>
      <c r="O322" s="113">
        <v>0.64</v>
      </c>
      <c r="P322" s="113">
        <v>0.62</v>
      </c>
      <c r="Q322" s="113">
        <v>6</v>
      </c>
      <c r="R322" s="113">
        <v>13</v>
      </c>
      <c r="S322" s="113">
        <v>0.55800000000000005</v>
      </c>
      <c r="T322" s="113">
        <v>0.50800000000000001</v>
      </c>
      <c r="U322" s="113" t="s">
        <v>682</v>
      </c>
      <c r="V322" s="113" t="s">
        <v>412</v>
      </c>
    </row>
    <row r="323" spans="1:22" x14ac:dyDescent="0.2">
      <c r="A323" s="113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3" t="s">
        <v>368</v>
      </c>
      <c r="O323" s="113">
        <v>8.0000000000000002E-3</v>
      </c>
      <c r="P323" s="113" t="s">
        <v>71</v>
      </c>
      <c r="Q323" s="113" t="s">
        <v>71</v>
      </c>
      <c r="R323" s="113" t="s">
        <v>71</v>
      </c>
      <c r="S323" s="113" t="s">
        <v>71</v>
      </c>
      <c r="T323" s="113" t="s">
        <v>71</v>
      </c>
      <c r="U323" s="113" t="s">
        <v>683</v>
      </c>
      <c r="V323" s="113" t="s">
        <v>412</v>
      </c>
    </row>
    <row r="324" spans="1:22" x14ac:dyDescent="0.2">
      <c r="A324" s="113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3" t="s">
        <v>369</v>
      </c>
      <c r="O324" s="113">
        <v>0</v>
      </c>
      <c r="P324" s="113" t="s">
        <v>71</v>
      </c>
      <c r="Q324" s="113" t="s">
        <v>71</v>
      </c>
      <c r="R324" s="113" t="s">
        <v>71</v>
      </c>
      <c r="S324" s="113" t="s">
        <v>71</v>
      </c>
      <c r="T324" s="113" t="s">
        <v>71</v>
      </c>
      <c r="U324" s="113" t="s">
        <v>684</v>
      </c>
      <c r="V324" s="113" t="s">
        <v>412</v>
      </c>
    </row>
    <row r="325" spans="1:22" x14ac:dyDescent="0.2">
      <c r="A325" s="113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3"/>
      <c r="N325" s="113" t="s">
        <v>186</v>
      </c>
      <c r="O325" s="113">
        <v>0.151</v>
      </c>
      <c r="P325" s="113">
        <v>0.13800000000000001</v>
      </c>
      <c r="Q325" s="113" t="s">
        <v>71</v>
      </c>
      <c r="R325" s="113" t="s">
        <v>71</v>
      </c>
      <c r="S325" s="113" t="s">
        <v>71</v>
      </c>
      <c r="T325" s="113" t="s">
        <v>71</v>
      </c>
      <c r="U325" s="113" t="s">
        <v>685</v>
      </c>
      <c r="V325" s="113" t="s">
        <v>412</v>
      </c>
    </row>
    <row r="326" spans="1:22" x14ac:dyDescent="0.2">
      <c r="A326" s="113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3"/>
      <c r="N326" s="113" t="s">
        <v>370</v>
      </c>
      <c r="O326" s="113">
        <v>4.8000000000000001E-2</v>
      </c>
      <c r="P326" s="113" t="s">
        <v>71</v>
      </c>
      <c r="Q326" s="113" t="s">
        <v>71</v>
      </c>
      <c r="R326" s="113" t="s">
        <v>71</v>
      </c>
      <c r="S326" s="113" t="s">
        <v>71</v>
      </c>
      <c r="T326" s="113" t="s">
        <v>71</v>
      </c>
      <c r="U326" s="113" t="s">
        <v>686</v>
      </c>
      <c r="V326" s="113" t="s">
        <v>412</v>
      </c>
    </row>
    <row r="327" spans="1:22" x14ac:dyDescent="0.2">
      <c r="A327" s="113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3"/>
      <c r="N327" s="113" t="s">
        <v>371</v>
      </c>
      <c r="O327" s="113">
        <v>0</v>
      </c>
      <c r="P327" s="113" t="s">
        <v>71</v>
      </c>
      <c r="Q327" s="113" t="s">
        <v>71</v>
      </c>
      <c r="R327" s="113" t="s">
        <v>71</v>
      </c>
      <c r="S327" s="113" t="s">
        <v>71</v>
      </c>
      <c r="T327" s="113" t="s">
        <v>71</v>
      </c>
      <c r="U327" s="113" t="s">
        <v>687</v>
      </c>
      <c r="V327" s="113" t="s">
        <v>412</v>
      </c>
    </row>
    <row r="328" spans="1:22" x14ac:dyDescent="0.2">
      <c r="A328" s="113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3"/>
      <c r="N328" s="113" t="s">
        <v>372</v>
      </c>
      <c r="O328" s="113">
        <v>6.0000000000000001E-3</v>
      </c>
      <c r="P328" s="113" t="s">
        <v>71</v>
      </c>
      <c r="Q328" s="113" t="s">
        <v>71</v>
      </c>
      <c r="R328" s="113" t="s">
        <v>71</v>
      </c>
      <c r="S328" s="113" t="s">
        <v>71</v>
      </c>
      <c r="T328" s="113" t="s">
        <v>71</v>
      </c>
      <c r="U328" s="113" t="s">
        <v>688</v>
      </c>
      <c r="V328" s="113" t="s">
        <v>412</v>
      </c>
    </row>
    <row r="329" spans="1:22" x14ac:dyDescent="0.2">
      <c r="A329" s="113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3"/>
      <c r="N329" s="113" t="s">
        <v>187</v>
      </c>
      <c r="O329" s="113">
        <v>20.04</v>
      </c>
      <c r="P329" s="113" t="s">
        <v>71</v>
      </c>
      <c r="Q329" s="113" t="s">
        <v>71</v>
      </c>
      <c r="R329" s="113" t="s">
        <v>71</v>
      </c>
      <c r="S329" s="113" t="s">
        <v>71</v>
      </c>
      <c r="T329" s="113" t="s">
        <v>71</v>
      </c>
      <c r="U329" s="113" t="s">
        <v>689</v>
      </c>
      <c r="V329" s="113" t="s">
        <v>412</v>
      </c>
    </row>
    <row r="330" spans="1:22" x14ac:dyDescent="0.2">
      <c r="A330" s="113" t="s">
        <v>385</v>
      </c>
      <c r="B330">
        <f t="shared" si="34"/>
        <v>2.15</v>
      </c>
      <c r="C330">
        <f t="shared" si="35"/>
        <v>1.8520000000000001</v>
      </c>
      <c r="D330">
        <f t="shared" si="36"/>
        <v>31</v>
      </c>
      <c r="E330" t="str">
        <f t="shared" si="37"/>
        <v>N/A</v>
      </c>
      <c r="F330">
        <f t="shared" si="38"/>
        <v>1.8</v>
      </c>
      <c r="G330" t="str">
        <f t="shared" si="39"/>
        <v>N/A</v>
      </c>
      <c r="H330" s="113"/>
      <c r="N330" s="113" t="s">
        <v>791</v>
      </c>
      <c r="O330" s="113">
        <v>0</v>
      </c>
      <c r="P330" s="113" t="s">
        <v>71</v>
      </c>
      <c r="Q330" s="113" t="s">
        <v>71</v>
      </c>
      <c r="R330" s="113" t="s">
        <v>71</v>
      </c>
      <c r="S330" s="113" t="s">
        <v>71</v>
      </c>
      <c r="T330" s="113" t="s">
        <v>71</v>
      </c>
      <c r="U330" s="113" t="s">
        <v>733</v>
      </c>
      <c r="V330" s="113" t="s">
        <v>412</v>
      </c>
    </row>
    <row r="331" spans="1:22" x14ac:dyDescent="0.2">
      <c r="A331" s="113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3"/>
      <c r="N331" s="113" t="s">
        <v>373</v>
      </c>
      <c r="O331" s="113">
        <v>0.08</v>
      </c>
      <c r="P331" s="113" t="s">
        <v>71</v>
      </c>
      <c r="Q331" s="113" t="s">
        <v>71</v>
      </c>
      <c r="R331" s="113" t="s">
        <v>71</v>
      </c>
      <c r="S331" s="113" t="s">
        <v>71</v>
      </c>
      <c r="T331" s="113" t="s">
        <v>71</v>
      </c>
      <c r="U331" s="113" t="s">
        <v>690</v>
      </c>
      <c r="V331" s="113" t="s">
        <v>412</v>
      </c>
    </row>
    <row r="332" spans="1:22" x14ac:dyDescent="0.2">
      <c r="A332" s="113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3"/>
      <c r="N332" s="113" t="s">
        <v>374</v>
      </c>
      <c r="O332" s="113">
        <v>0.06</v>
      </c>
      <c r="P332" s="113" t="s">
        <v>71</v>
      </c>
      <c r="Q332" s="113" t="s">
        <v>71</v>
      </c>
      <c r="R332" s="113" t="s">
        <v>71</v>
      </c>
      <c r="S332" s="113" t="s">
        <v>71</v>
      </c>
      <c r="T332" s="113" t="s">
        <v>71</v>
      </c>
      <c r="U332" s="113" t="s">
        <v>691</v>
      </c>
      <c r="V332" s="113" t="s">
        <v>412</v>
      </c>
    </row>
    <row r="333" spans="1:22" x14ac:dyDescent="0.2">
      <c r="A333" s="113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3"/>
      <c r="N333" s="113" t="s">
        <v>400</v>
      </c>
      <c r="O333" s="113">
        <v>40.200000000000003</v>
      </c>
      <c r="P333" s="113">
        <v>38.6</v>
      </c>
      <c r="Q333" s="113">
        <v>42</v>
      </c>
      <c r="R333" s="113" t="s">
        <v>71</v>
      </c>
      <c r="S333" s="113">
        <v>33.9</v>
      </c>
      <c r="T333" s="113" t="s">
        <v>71</v>
      </c>
      <c r="U333" s="113" t="s">
        <v>400</v>
      </c>
      <c r="V333" s="113" t="s">
        <v>412</v>
      </c>
    </row>
    <row r="334" spans="1:22" x14ac:dyDescent="0.2">
      <c r="A334" s="113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3"/>
      <c r="N334" s="113" t="s">
        <v>188</v>
      </c>
      <c r="O334" s="113">
        <v>25.63</v>
      </c>
      <c r="P334" s="113">
        <v>0</v>
      </c>
      <c r="Q334" s="113" t="s">
        <v>71</v>
      </c>
      <c r="R334" s="113" t="s">
        <v>71</v>
      </c>
      <c r="S334" s="113" t="s">
        <v>71</v>
      </c>
      <c r="T334" s="113" t="s">
        <v>71</v>
      </c>
      <c r="U334" s="113" t="s">
        <v>692</v>
      </c>
      <c r="V334" s="113" t="s">
        <v>412</v>
      </c>
    </row>
    <row r="335" spans="1:22" x14ac:dyDescent="0.2">
      <c r="A335" s="113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3"/>
      <c r="N335" s="113" t="s">
        <v>375</v>
      </c>
      <c r="O335" s="113">
        <v>17.37</v>
      </c>
      <c r="P335" s="113">
        <v>0</v>
      </c>
      <c r="Q335" s="113">
        <v>29</v>
      </c>
      <c r="R335" s="113">
        <v>35</v>
      </c>
      <c r="S335" s="113">
        <v>18.98</v>
      </c>
      <c r="T335" s="113">
        <v>0</v>
      </c>
      <c r="U335" s="113" t="s">
        <v>693</v>
      </c>
      <c r="V335" s="113" t="s">
        <v>412</v>
      </c>
    </row>
    <row r="336" spans="1:22" x14ac:dyDescent="0.2">
      <c r="A336" s="113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3"/>
      <c r="N336" s="113" t="s">
        <v>189</v>
      </c>
      <c r="O336" s="113">
        <v>1.22</v>
      </c>
      <c r="P336" s="113">
        <v>1.04</v>
      </c>
      <c r="Q336" s="113" t="s">
        <v>71</v>
      </c>
      <c r="R336" s="113" t="s">
        <v>71</v>
      </c>
      <c r="S336" s="113" t="s">
        <v>71</v>
      </c>
      <c r="T336" s="113" t="s">
        <v>71</v>
      </c>
      <c r="U336" s="113" t="s">
        <v>694</v>
      </c>
      <c r="V336" s="113" t="s">
        <v>412</v>
      </c>
    </row>
    <row r="337" spans="1:22" x14ac:dyDescent="0.2">
      <c r="A337" s="113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3"/>
      <c r="N337" s="113" t="s">
        <v>792</v>
      </c>
      <c r="O337" s="113">
        <v>0</v>
      </c>
      <c r="P337" s="113" t="s">
        <v>71</v>
      </c>
      <c r="Q337" s="113" t="s">
        <v>71</v>
      </c>
      <c r="R337" s="113" t="s">
        <v>71</v>
      </c>
      <c r="S337" s="113" t="s">
        <v>71</v>
      </c>
      <c r="T337" s="113" t="s">
        <v>71</v>
      </c>
      <c r="U337" s="113" t="s">
        <v>734</v>
      </c>
      <c r="V337" s="113" t="s">
        <v>412</v>
      </c>
    </row>
    <row r="338" spans="1:22" x14ac:dyDescent="0.2">
      <c r="A338" s="113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3"/>
      <c r="N338" s="113" t="s">
        <v>376</v>
      </c>
      <c r="O338" s="113">
        <v>0.16800000000000001</v>
      </c>
      <c r="P338" s="113" t="s">
        <v>71</v>
      </c>
      <c r="Q338" s="113" t="s">
        <v>71</v>
      </c>
      <c r="R338" s="113" t="s">
        <v>71</v>
      </c>
      <c r="S338" s="113" t="s">
        <v>71</v>
      </c>
      <c r="T338" s="113" t="s">
        <v>71</v>
      </c>
      <c r="U338" s="113" t="s">
        <v>695</v>
      </c>
      <c r="V338" s="113" t="s">
        <v>412</v>
      </c>
    </row>
    <row r="339" spans="1:22" x14ac:dyDescent="0.2">
      <c r="A339" s="113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3"/>
      <c r="N339" s="113" t="s">
        <v>377</v>
      </c>
      <c r="O339" s="113">
        <v>1.67</v>
      </c>
      <c r="P339" s="113">
        <v>1.32</v>
      </c>
      <c r="Q339" s="113">
        <v>28</v>
      </c>
      <c r="R339" s="113">
        <v>33</v>
      </c>
      <c r="S339" s="113">
        <v>1.44</v>
      </c>
      <c r="T339" s="113">
        <v>1.37</v>
      </c>
      <c r="U339" s="113" t="s">
        <v>696</v>
      </c>
      <c r="V339" s="113" t="s">
        <v>412</v>
      </c>
    </row>
    <row r="340" spans="1:22" x14ac:dyDescent="0.2">
      <c r="A340" s="113" t="s">
        <v>741</v>
      </c>
      <c r="B340" s="113">
        <v>1061.8900000000001</v>
      </c>
      <c r="C340" s="113"/>
      <c r="D340" s="113"/>
      <c r="E340" s="113"/>
      <c r="F340" s="113"/>
      <c r="G340" s="113"/>
      <c r="H340" s="113"/>
      <c r="N340" s="113" t="s">
        <v>440</v>
      </c>
      <c r="O340" s="113">
        <v>4.5</v>
      </c>
      <c r="P340" s="113">
        <v>0.01</v>
      </c>
      <c r="Q340" s="113" t="s">
        <v>71</v>
      </c>
      <c r="R340" s="113" t="s">
        <v>71</v>
      </c>
      <c r="S340" s="113" t="s">
        <v>71</v>
      </c>
      <c r="T340" s="113" t="s">
        <v>71</v>
      </c>
      <c r="U340" s="113" t="s">
        <v>440</v>
      </c>
      <c r="V340" s="113" t="s">
        <v>412</v>
      </c>
    </row>
    <row r="341" spans="1:22" x14ac:dyDescent="0.2">
      <c r="B341" s="113"/>
      <c r="C341" s="113"/>
      <c r="D341" s="113"/>
      <c r="E341" s="113"/>
      <c r="F341" s="113"/>
      <c r="G341" s="113"/>
      <c r="H341" s="113"/>
      <c r="N341" s="113" t="s">
        <v>378</v>
      </c>
      <c r="O341" s="113">
        <v>0.6</v>
      </c>
      <c r="P341" s="113">
        <v>0.56000000000000005</v>
      </c>
      <c r="Q341" s="113">
        <v>13</v>
      </c>
      <c r="R341" s="113">
        <v>18</v>
      </c>
      <c r="S341" s="113">
        <v>0.59</v>
      </c>
      <c r="T341" s="113">
        <v>0.54</v>
      </c>
      <c r="U341" s="113" t="s">
        <v>697</v>
      </c>
      <c r="V341" s="113" t="s">
        <v>412</v>
      </c>
    </row>
    <row r="342" spans="1:22" x14ac:dyDescent="0.2">
      <c r="B342" s="113"/>
      <c r="C342" s="113"/>
      <c r="D342" s="113"/>
      <c r="E342" s="113"/>
      <c r="F342" s="113"/>
      <c r="G342" s="113"/>
      <c r="H342" s="113"/>
      <c r="N342" s="113" t="s">
        <v>441</v>
      </c>
      <c r="O342" s="113">
        <v>0</v>
      </c>
      <c r="P342" s="113" t="s">
        <v>71</v>
      </c>
      <c r="Q342" s="113" t="s">
        <v>71</v>
      </c>
      <c r="R342" s="113" t="s">
        <v>71</v>
      </c>
      <c r="S342" s="113" t="s">
        <v>71</v>
      </c>
      <c r="T342" s="113" t="s">
        <v>71</v>
      </c>
      <c r="U342" s="113" t="s">
        <v>441</v>
      </c>
      <c r="V342" s="113" t="s">
        <v>412</v>
      </c>
    </row>
    <row r="343" spans="1:22" x14ac:dyDescent="0.2">
      <c r="B343" s="113"/>
      <c r="C343" s="113"/>
      <c r="D343" s="113"/>
      <c r="E343" s="113"/>
      <c r="F343" s="113"/>
      <c r="G343" s="113"/>
      <c r="H343" s="113"/>
      <c r="N343" s="113" t="s">
        <v>793</v>
      </c>
      <c r="O343" s="113">
        <v>0</v>
      </c>
      <c r="P343" s="113" t="s">
        <v>71</v>
      </c>
      <c r="Q343" s="113" t="s">
        <v>71</v>
      </c>
      <c r="R343" s="113" t="s">
        <v>71</v>
      </c>
      <c r="S343" s="113" t="s">
        <v>71</v>
      </c>
      <c r="T343" s="113" t="s">
        <v>71</v>
      </c>
      <c r="U343" s="113" t="s">
        <v>750</v>
      </c>
      <c r="V343" s="113" t="s">
        <v>412</v>
      </c>
    </row>
    <row r="344" spans="1:22" x14ac:dyDescent="0.2">
      <c r="B344" s="113"/>
      <c r="C344" s="113"/>
      <c r="D344" s="113"/>
      <c r="E344" s="113"/>
      <c r="F344" s="113"/>
      <c r="G344" s="113"/>
      <c r="H344" s="113"/>
      <c r="N344" s="113" t="s">
        <v>191</v>
      </c>
      <c r="O344" s="113">
        <v>2.5999999999999999E-2</v>
      </c>
      <c r="P344" s="113" t="s">
        <v>71</v>
      </c>
      <c r="Q344" s="113" t="s">
        <v>71</v>
      </c>
      <c r="R344" s="113" t="s">
        <v>71</v>
      </c>
      <c r="S344" s="113" t="s">
        <v>71</v>
      </c>
      <c r="T344" s="113" t="s">
        <v>71</v>
      </c>
      <c r="U344" s="113" t="s">
        <v>698</v>
      </c>
      <c r="V344" s="113" t="s">
        <v>412</v>
      </c>
    </row>
    <row r="345" spans="1:22" x14ac:dyDescent="0.2">
      <c r="B345" s="113"/>
      <c r="C345" s="113"/>
      <c r="D345" s="113"/>
      <c r="E345" s="113"/>
      <c r="F345" s="113"/>
      <c r="G345" s="113"/>
      <c r="H345" s="113"/>
      <c r="N345" s="113" t="s">
        <v>794</v>
      </c>
      <c r="O345" s="113">
        <v>0</v>
      </c>
      <c r="P345" s="113" t="s">
        <v>71</v>
      </c>
      <c r="Q345" s="113" t="s">
        <v>71</v>
      </c>
      <c r="R345" s="113" t="s">
        <v>71</v>
      </c>
      <c r="S345" s="113" t="s">
        <v>71</v>
      </c>
      <c r="T345" s="113" t="s">
        <v>71</v>
      </c>
      <c r="U345" s="113" t="s">
        <v>751</v>
      </c>
      <c r="V345" s="113" t="s">
        <v>412</v>
      </c>
    </row>
    <row r="346" spans="1:22" x14ac:dyDescent="0.2">
      <c r="B346" s="113"/>
      <c r="C346" s="113"/>
      <c r="D346" s="113"/>
      <c r="E346" s="113"/>
      <c r="F346" s="113"/>
      <c r="G346" s="113"/>
      <c r="H346" s="113"/>
      <c r="N346" s="113" t="s">
        <v>192</v>
      </c>
      <c r="O346" s="113">
        <v>0.13</v>
      </c>
      <c r="P346" s="113">
        <v>0</v>
      </c>
      <c r="Q346" s="113">
        <v>8</v>
      </c>
      <c r="R346" s="113">
        <v>14</v>
      </c>
      <c r="S346" s="113">
        <v>0.17299999999999999</v>
      </c>
      <c r="T346" s="113">
        <v>0</v>
      </c>
      <c r="U346" s="113" t="s">
        <v>699</v>
      </c>
      <c r="V346" s="113" t="s">
        <v>412</v>
      </c>
    </row>
    <row r="347" spans="1:22" x14ac:dyDescent="0.2">
      <c r="B347" s="113"/>
      <c r="C347" s="113"/>
      <c r="D347" s="113"/>
      <c r="E347" s="113"/>
      <c r="F347" s="113"/>
      <c r="G347" s="113"/>
      <c r="H347" s="113"/>
      <c r="N347" s="113" t="s">
        <v>379</v>
      </c>
      <c r="O347" s="113">
        <v>0.29899999999999999</v>
      </c>
      <c r="P347" s="113">
        <v>0.25800000000000001</v>
      </c>
      <c r="Q347" s="113">
        <v>24</v>
      </c>
      <c r="R347" s="113" t="s">
        <v>71</v>
      </c>
      <c r="S347" s="113">
        <v>0.26300000000000001</v>
      </c>
      <c r="T347" s="113" t="s">
        <v>71</v>
      </c>
      <c r="U347" s="113" t="s">
        <v>700</v>
      </c>
      <c r="V347" s="113" t="s">
        <v>412</v>
      </c>
    </row>
    <row r="348" spans="1:22" x14ac:dyDescent="0.2">
      <c r="B348" s="113"/>
      <c r="C348" s="113"/>
      <c r="D348" s="113"/>
      <c r="E348" s="113"/>
      <c r="F348" s="113"/>
      <c r="G348" s="113"/>
      <c r="H348" s="113"/>
      <c r="N348" s="113" t="s">
        <v>380</v>
      </c>
      <c r="O348" s="113">
        <v>0.33400000000000002</v>
      </c>
      <c r="P348" s="113">
        <v>0.36599999999999999</v>
      </c>
      <c r="Q348" s="113" t="s">
        <v>71</v>
      </c>
      <c r="R348" s="113" t="s">
        <v>71</v>
      </c>
      <c r="S348" s="113" t="s">
        <v>71</v>
      </c>
      <c r="T348" s="113" t="s">
        <v>71</v>
      </c>
      <c r="U348" s="113" t="s">
        <v>701</v>
      </c>
      <c r="V348" s="113" t="s">
        <v>412</v>
      </c>
    </row>
    <row r="349" spans="1:22" x14ac:dyDescent="0.2">
      <c r="B349" s="113"/>
      <c r="C349" s="113"/>
      <c r="D349" s="113"/>
      <c r="E349" s="113"/>
      <c r="F349" s="113"/>
      <c r="G349" s="113"/>
      <c r="H349" s="113"/>
      <c r="N349" s="113" t="s">
        <v>193</v>
      </c>
      <c r="O349" s="113">
        <v>0.16200000000000001</v>
      </c>
      <c r="P349" s="113" t="s">
        <v>71</v>
      </c>
      <c r="Q349" s="113" t="s">
        <v>71</v>
      </c>
      <c r="R349" s="113" t="s">
        <v>71</v>
      </c>
      <c r="S349" s="113" t="s">
        <v>71</v>
      </c>
      <c r="T349" s="113" t="s">
        <v>71</v>
      </c>
      <c r="U349" s="113" t="s">
        <v>702</v>
      </c>
      <c r="V349" s="113" t="s">
        <v>412</v>
      </c>
    </row>
    <row r="350" spans="1:22" x14ac:dyDescent="0.2">
      <c r="B350" s="113"/>
      <c r="C350" s="113"/>
      <c r="D350" s="113"/>
      <c r="E350" s="113"/>
      <c r="F350" s="113"/>
      <c r="G350" s="113"/>
      <c r="H350" s="113"/>
      <c r="N350" s="113" t="s">
        <v>194</v>
      </c>
      <c r="O350" s="113">
        <v>0.38900000000000001</v>
      </c>
      <c r="P350" s="113">
        <v>0</v>
      </c>
      <c r="Q350" s="113">
        <v>14</v>
      </c>
      <c r="R350" s="113" t="s">
        <v>71</v>
      </c>
      <c r="S350" s="113">
        <v>0.9</v>
      </c>
      <c r="T350" s="113" t="s">
        <v>71</v>
      </c>
      <c r="U350" s="113" t="s">
        <v>703</v>
      </c>
      <c r="V350" s="113" t="s">
        <v>412</v>
      </c>
    </row>
    <row r="351" spans="1:22" x14ac:dyDescent="0.2">
      <c r="B351" s="113"/>
      <c r="C351" s="113"/>
      <c r="D351" s="113"/>
      <c r="E351" s="113"/>
      <c r="F351" s="113"/>
      <c r="G351" s="113"/>
      <c r="H351" s="113"/>
      <c r="N351" s="113" t="s">
        <v>381</v>
      </c>
      <c r="O351" s="113">
        <v>0</v>
      </c>
      <c r="P351" s="113">
        <v>5.2</v>
      </c>
      <c r="Q351" s="113">
        <v>47</v>
      </c>
      <c r="R351" s="113">
        <v>0</v>
      </c>
      <c r="S351" s="113">
        <v>4.9000000000000004</v>
      </c>
      <c r="T351" s="113">
        <v>0</v>
      </c>
      <c r="U351" s="113" t="s">
        <v>704</v>
      </c>
      <c r="V351" s="113" t="s">
        <v>412</v>
      </c>
    </row>
    <row r="352" spans="1:22" x14ac:dyDescent="0.2">
      <c r="B352" s="113"/>
      <c r="C352" s="113"/>
      <c r="D352" s="113"/>
      <c r="E352" s="113"/>
      <c r="F352" s="113"/>
      <c r="G352" s="113"/>
      <c r="H352" s="113"/>
      <c r="N352" s="113" t="s">
        <v>708</v>
      </c>
      <c r="O352" s="113">
        <v>4478.8900999999996</v>
      </c>
      <c r="P352" s="113">
        <v>4406.0200000000004</v>
      </c>
      <c r="Q352" s="113" t="s">
        <v>71</v>
      </c>
      <c r="R352" s="113" t="s">
        <v>71</v>
      </c>
      <c r="S352" s="113" t="s">
        <v>71</v>
      </c>
      <c r="T352" s="113" t="s">
        <v>71</v>
      </c>
      <c r="U352" s="113" t="s">
        <v>709</v>
      </c>
      <c r="V352" s="113" t="s">
        <v>412</v>
      </c>
    </row>
    <row r="353" spans="2:22" x14ac:dyDescent="0.2">
      <c r="B353" s="113"/>
      <c r="C353" s="113"/>
      <c r="D353" s="113"/>
      <c r="E353" s="113"/>
      <c r="F353" s="113"/>
      <c r="G353" s="113"/>
      <c r="H353" s="113"/>
      <c r="N353" s="113" t="s">
        <v>710</v>
      </c>
      <c r="O353" s="113">
        <v>8297.4199000000008</v>
      </c>
      <c r="P353" s="113">
        <v>8080.6298999999999</v>
      </c>
      <c r="Q353" s="113">
        <v>38</v>
      </c>
      <c r="R353" s="113" t="s">
        <v>71</v>
      </c>
      <c r="S353" s="113">
        <v>8197.7803000000004</v>
      </c>
      <c r="T353" s="113" t="s">
        <v>71</v>
      </c>
      <c r="U353" s="113" t="s">
        <v>711</v>
      </c>
      <c r="V353" s="113" t="s">
        <v>412</v>
      </c>
    </row>
    <row r="354" spans="2:22" x14ac:dyDescent="0.2">
      <c r="B354" s="113"/>
      <c r="C354" s="113"/>
      <c r="D354" s="113"/>
      <c r="E354" s="113"/>
      <c r="F354" s="113"/>
      <c r="G354" s="113"/>
      <c r="H354" s="113"/>
      <c r="N354" s="113" t="s">
        <v>385</v>
      </c>
      <c r="O354" s="113">
        <v>2.15</v>
      </c>
      <c r="P354" s="113">
        <v>1.8520000000000001</v>
      </c>
      <c r="Q354" s="113">
        <v>31</v>
      </c>
      <c r="R354" s="113" t="s">
        <v>71</v>
      </c>
      <c r="S354" s="113">
        <v>1.8</v>
      </c>
      <c r="T354" s="113" t="s">
        <v>71</v>
      </c>
      <c r="U354" s="113" t="s">
        <v>385</v>
      </c>
      <c r="V354" s="113" t="s">
        <v>412</v>
      </c>
    </row>
    <row r="355" spans="2:22" x14ac:dyDescent="0.2">
      <c r="B355" s="113"/>
      <c r="C355" s="113"/>
      <c r="D355" s="113"/>
      <c r="E355" s="113"/>
      <c r="F355" s="113"/>
      <c r="G355" s="113"/>
      <c r="H355" s="113"/>
      <c r="N355" s="113" t="s">
        <v>715</v>
      </c>
      <c r="O355" s="113">
        <v>1185.6500000000001</v>
      </c>
      <c r="P355" s="113">
        <v>1149.23</v>
      </c>
      <c r="Q355" s="113">
        <v>31</v>
      </c>
      <c r="R355" s="113" t="s">
        <v>71</v>
      </c>
      <c r="S355" s="113">
        <v>1177.22</v>
      </c>
      <c r="T355" s="113" t="s">
        <v>71</v>
      </c>
      <c r="U355" s="113" t="s">
        <v>716</v>
      </c>
      <c r="V355" s="113" t="s">
        <v>412</v>
      </c>
    </row>
    <row r="356" spans="2:22" x14ac:dyDescent="0.2">
      <c r="B356" s="113"/>
      <c r="C356" s="113"/>
      <c r="D356" s="113"/>
      <c r="E356" s="113"/>
      <c r="F356" s="113"/>
      <c r="G356" s="113"/>
      <c r="H356" s="113"/>
      <c r="N356" s="113" t="s">
        <v>717</v>
      </c>
      <c r="O356" s="113">
        <v>4944.7700000000004</v>
      </c>
      <c r="P356" s="113">
        <v>4566.4502000000002</v>
      </c>
      <c r="Q356" s="113">
        <v>33</v>
      </c>
      <c r="R356" s="113" t="s">
        <v>71</v>
      </c>
      <c r="S356" s="113">
        <v>4340.8599000000004</v>
      </c>
      <c r="T356" s="113" t="s">
        <v>71</v>
      </c>
      <c r="U356" s="113" t="s">
        <v>718</v>
      </c>
      <c r="V356" s="113" t="s">
        <v>412</v>
      </c>
    </row>
    <row r="357" spans="2:22" x14ac:dyDescent="0.2">
      <c r="B357" s="113"/>
      <c r="C357" s="113"/>
      <c r="D357" s="113"/>
      <c r="E357" s="113"/>
      <c r="F357" s="113"/>
      <c r="G357" s="113"/>
      <c r="H357" s="113"/>
      <c r="N357" s="113" t="s">
        <v>795</v>
      </c>
      <c r="O357" s="113">
        <v>1.43</v>
      </c>
      <c r="P357" s="113">
        <v>1.31</v>
      </c>
      <c r="Q357" s="113">
        <v>23</v>
      </c>
      <c r="R357" s="113" t="s">
        <v>71</v>
      </c>
      <c r="S357" s="113">
        <v>1.4</v>
      </c>
      <c r="T357" s="113" t="s">
        <v>71</v>
      </c>
      <c r="U357" s="113" t="s">
        <v>795</v>
      </c>
      <c r="V357" s="113" t="s">
        <v>412</v>
      </c>
    </row>
    <row r="358" spans="2:22" x14ac:dyDescent="0.2">
      <c r="B358" s="113"/>
      <c r="C358" s="113"/>
      <c r="D358" s="113"/>
      <c r="E358" s="113"/>
      <c r="F358" s="113"/>
      <c r="G358" s="113"/>
      <c r="H358" s="113"/>
      <c r="N358" s="113" t="s">
        <v>720</v>
      </c>
      <c r="O358" s="113">
        <v>0</v>
      </c>
      <c r="P358" s="113" t="s">
        <v>71</v>
      </c>
      <c r="Q358" s="113" t="s">
        <v>71</v>
      </c>
      <c r="R358" s="113" t="s">
        <v>71</v>
      </c>
      <c r="S358" s="113" t="s">
        <v>71</v>
      </c>
      <c r="T358" s="113" t="s">
        <v>71</v>
      </c>
      <c r="U358" s="113" t="s">
        <v>721</v>
      </c>
      <c r="V358" s="113" t="s">
        <v>412</v>
      </c>
    </row>
    <row r="359" spans="2:22" x14ac:dyDescent="0.2">
      <c r="B359" s="113"/>
      <c r="C359" s="113"/>
      <c r="D359" s="113"/>
      <c r="E359" s="113"/>
      <c r="F359" s="113"/>
      <c r="G359" s="113"/>
      <c r="H359" s="113"/>
      <c r="N359" s="113" t="s">
        <v>796</v>
      </c>
      <c r="O359" s="113">
        <v>15</v>
      </c>
      <c r="P359" s="113">
        <v>14.8</v>
      </c>
      <c r="Q359" s="113" t="s">
        <v>71</v>
      </c>
      <c r="R359" s="113" t="s">
        <v>71</v>
      </c>
      <c r="S359" s="113" t="s">
        <v>71</v>
      </c>
      <c r="T359" s="113" t="s">
        <v>71</v>
      </c>
      <c r="U359" s="113" t="s">
        <v>796</v>
      </c>
      <c r="V359" s="113" t="s">
        <v>412</v>
      </c>
    </row>
    <row r="360" spans="2:22" x14ac:dyDescent="0.2">
      <c r="B360" s="113"/>
      <c r="C360" s="113"/>
      <c r="D360" s="113"/>
      <c r="E360" s="113"/>
      <c r="F360" s="113"/>
      <c r="G360" s="113"/>
      <c r="H360" s="113"/>
      <c r="N360" s="113" t="s">
        <v>724</v>
      </c>
      <c r="O360" s="113">
        <v>5532.4198999999999</v>
      </c>
      <c r="P360" s="113">
        <v>5386.8397999999997</v>
      </c>
      <c r="Q360" s="113">
        <v>31</v>
      </c>
      <c r="R360" s="113" t="s">
        <v>71</v>
      </c>
      <c r="S360" s="113">
        <v>5283.71</v>
      </c>
      <c r="T360" s="113" t="s">
        <v>71</v>
      </c>
      <c r="U360" s="113" t="s">
        <v>725</v>
      </c>
      <c r="V360" s="113" t="s">
        <v>412</v>
      </c>
    </row>
    <row r="361" spans="2:22" x14ac:dyDescent="0.2">
      <c r="B361" s="113"/>
      <c r="C361" s="113"/>
      <c r="D361" s="113"/>
      <c r="E361" s="113"/>
      <c r="F361" s="113"/>
      <c r="G361" s="113"/>
      <c r="H361" s="113"/>
      <c r="N361" s="113" t="s">
        <v>726</v>
      </c>
      <c r="O361" s="113">
        <v>14175.46</v>
      </c>
      <c r="P361" s="113">
        <v>13446.5098</v>
      </c>
      <c r="Q361" s="113">
        <v>5</v>
      </c>
      <c r="R361" s="113">
        <v>16</v>
      </c>
      <c r="S361" s="113">
        <v>14238.570299999999</v>
      </c>
      <c r="T361" s="113">
        <v>14008.5996</v>
      </c>
      <c r="U361" s="113" t="s">
        <v>727</v>
      </c>
      <c r="V361" s="113" t="s">
        <v>412</v>
      </c>
    </row>
    <row r="362" spans="2:22" x14ac:dyDescent="0.2">
      <c r="B362" s="113"/>
      <c r="C362" s="113"/>
      <c r="D362" s="113"/>
      <c r="E362" s="113"/>
      <c r="F362" s="113"/>
      <c r="G362" s="113"/>
      <c r="H362" s="113"/>
      <c r="N362" s="113" t="s">
        <v>728</v>
      </c>
      <c r="O362" s="113">
        <v>8368.2597999999998</v>
      </c>
      <c r="P362" s="113">
        <v>8207.5596000000005</v>
      </c>
      <c r="Q362" s="113">
        <v>32</v>
      </c>
      <c r="R362" s="113" t="s">
        <v>71</v>
      </c>
      <c r="S362" s="113">
        <v>7529.7798000000003</v>
      </c>
      <c r="T362" s="113" t="s">
        <v>71</v>
      </c>
      <c r="U362" s="113" t="s">
        <v>729</v>
      </c>
      <c r="V362" s="113" t="s">
        <v>412</v>
      </c>
    </row>
    <row r="363" spans="2:22" x14ac:dyDescent="0.2">
      <c r="B363" s="113"/>
      <c r="C363" s="113"/>
      <c r="D363" s="113"/>
      <c r="E363" s="113"/>
      <c r="F363" s="113"/>
      <c r="G363" s="113"/>
      <c r="H363" s="113"/>
      <c r="N363" s="113" t="s">
        <v>735</v>
      </c>
      <c r="O363" s="113">
        <v>2764.78</v>
      </c>
      <c r="P363" s="113">
        <v>2657.8798999999999</v>
      </c>
      <c r="Q363" s="113">
        <v>0</v>
      </c>
      <c r="R363" s="113">
        <v>24</v>
      </c>
      <c r="S363" s="113">
        <v>2764.78</v>
      </c>
      <c r="T363" s="113">
        <v>2724.77</v>
      </c>
      <c r="U363" s="113" t="s">
        <v>736</v>
      </c>
      <c r="V363" s="113" t="s">
        <v>412</v>
      </c>
    </row>
    <row r="364" spans="2:22" x14ac:dyDescent="0.2">
      <c r="B364" s="113"/>
      <c r="C364" s="113"/>
      <c r="D364" s="113"/>
      <c r="E364" s="113"/>
      <c r="F364" s="113"/>
      <c r="G364" s="113"/>
      <c r="H364" s="113"/>
      <c r="N364" s="113" t="s">
        <v>737</v>
      </c>
      <c r="O364" s="113">
        <v>3160.04</v>
      </c>
      <c r="P364" s="113">
        <v>2681.6498999999999</v>
      </c>
      <c r="Q364" s="113">
        <v>43</v>
      </c>
      <c r="R364" s="113" t="s">
        <v>71</v>
      </c>
      <c r="S364" s="113">
        <v>2762.3301000000001</v>
      </c>
      <c r="T364" s="113" t="s">
        <v>71</v>
      </c>
      <c r="U364" s="113" t="s">
        <v>738</v>
      </c>
      <c r="V364" s="113" t="s">
        <v>412</v>
      </c>
    </row>
    <row r="365" spans="2:22" x14ac:dyDescent="0.2">
      <c r="B365" s="113"/>
      <c r="C365" s="113"/>
      <c r="D365" s="113"/>
      <c r="E365" s="113"/>
      <c r="F365" s="113"/>
      <c r="G365" s="113"/>
      <c r="H365" s="113"/>
      <c r="N365" s="113" t="s">
        <v>739</v>
      </c>
      <c r="O365" s="113">
        <v>3621.6001000000001</v>
      </c>
      <c r="P365" s="113">
        <v>3764.3301000000001</v>
      </c>
      <c r="Q365" s="113">
        <v>11</v>
      </c>
      <c r="R365" s="113">
        <v>0</v>
      </c>
      <c r="S365" s="113">
        <v>3764.27</v>
      </c>
      <c r="T365" s="113">
        <v>3621.6001000000001</v>
      </c>
      <c r="U365" s="113" t="s">
        <v>740</v>
      </c>
      <c r="V365" s="113" t="s">
        <v>412</v>
      </c>
    </row>
    <row r="366" spans="2:22" x14ac:dyDescent="0.2">
      <c r="B366" s="113"/>
      <c r="C366" s="113"/>
      <c r="D366" s="113"/>
      <c r="E366" s="113"/>
      <c r="F366" s="113"/>
      <c r="G366" s="113"/>
      <c r="H366" s="113"/>
      <c r="N366" s="113" t="s">
        <v>741</v>
      </c>
      <c r="O366" s="113">
        <v>1360.29</v>
      </c>
      <c r="P366" s="113">
        <v>1269.51</v>
      </c>
      <c r="Q366" s="113">
        <v>21</v>
      </c>
      <c r="R366" s="113">
        <v>25</v>
      </c>
      <c r="S366" s="113">
        <v>1273.23</v>
      </c>
      <c r="T366" s="113">
        <v>1149.22</v>
      </c>
      <c r="U366" s="113" t="s">
        <v>742</v>
      </c>
      <c r="V366" s="113" t="s">
        <v>412</v>
      </c>
    </row>
    <row r="367" spans="2:22" x14ac:dyDescent="0.2">
      <c r="B367" s="113"/>
      <c r="C367" s="113"/>
      <c r="D367" s="113"/>
      <c r="E367" s="113"/>
      <c r="F367" s="113"/>
      <c r="G367" s="113"/>
      <c r="H367" s="113"/>
      <c r="N367" s="113" t="s">
        <v>743</v>
      </c>
      <c r="O367" s="113">
        <v>9948.7196999999996</v>
      </c>
      <c r="P367" s="113">
        <v>8960.3495999999996</v>
      </c>
      <c r="Q367" s="113">
        <v>17</v>
      </c>
      <c r="R367" s="113" t="s">
        <v>71</v>
      </c>
      <c r="S367" s="113">
        <v>9466.0995999999996</v>
      </c>
      <c r="T367" s="113" t="s">
        <v>71</v>
      </c>
      <c r="U367" s="113" t="s">
        <v>744</v>
      </c>
      <c r="V367" s="113" t="s">
        <v>412</v>
      </c>
    </row>
    <row r="368" spans="2:22" x14ac:dyDescent="0.2">
      <c r="B368" s="113"/>
      <c r="C368" s="113"/>
      <c r="D368" s="113"/>
      <c r="E368" s="113"/>
      <c r="F368" s="113"/>
      <c r="G368" s="113"/>
      <c r="H368" s="113"/>
      <c r="N368" s="113" t="s">
        <v>745</v>
      </c>
      <c r="O368" s="113">
        <v>517.67999999999995</v>
      </c>
      <c r="P368" s="113">
        <v>482.04</v>
      </c>
      <c r="Q368" s="113">
        <v>34</v>
      </c>
      <c r="R368" s="113" t="s">
        <v>71</v>
      </c>
      <c r="S368" s="113">
        <v>405.72</v>
      </c>
      <c r="T368" s="113" t="s">
        <v>71</v>
      </c>
      <c r="U368" s="113" t="s">
        <v>746</v>
      </c>
      <c r="V368" s="113" t="s">
        <v>412</v>
      </c>
    </row>
    <row r="369" spans="2:22" x14ac:dyDescent="0.2">
      <c r="B369" s="113"/>
      <c r="C369" s="113"/>
      <c r="D369" s="113"/>
      <c r="E369" s="113"/>
      <c r="F369" s="113"/>
      <c r="G369" s="113"/>
      <c r="H369" s="113"/>
      <c r="N369" s="113" t="s">
        <v>747</v>
      </c>
      <c r="O369" s="113">
        <v>5797.9502000000002</v>
      </c>
      <c r="P369" s="113">
        <v>5396.6899000000003</v>
      </c>
      <c r="Q369" s="113">
        <v>35</v>
      </c>
      <c r="R369" s="113" t="s">
        <v>71</v>
      </c>
      <c r="S369" s="113">
        <v>5096.7402000000002</v>
      </c>
      <c r="T369" s="113" t="s">
        <v>71</v>
      </c>
      <c r="U369" s="113" t="s">
        <v>748</v>
      </c>
      <c r="V369" s="113" t="s">
        <v>412</v>
      </c>
    </row>
    <row r="370" spans="2:22" x14ac:dyDescent="0.2">
      <c r="B370" s="113"/>
      <c r="C370" s="113"/>
      <c r="D370" s="113"/>
      <c r="E370" s="113"/>
      <c r="F370" s="113"/>
      <c r="G370" s="113"/>
      <c r="H370" s="113"/>
      <c r="N370" s="113" t="s">
        <v>752</v>
      </c>
      <c r="O370" s="113">
        <v>0</v>
      </c>
      <c r="P370" s="113" t="s">
        <v>71</v>
      </c>
      <c r="Q370" s="113" t="s">
        <v>71</v>
      </c>
      <c r="R370" s="113" t="s">
        <v>71</v>
      </c>
      <c r="S370" s="113" t="s">
        <v>71</v>
      </c>
      <c r="T370" s="113" t="s">
        <v>71</v>
      </c>
      <c r="U370" s="113" t="s">
        <v>753</v>
      </c>
      <c r="V370" s="113" t="s">
        <v>412</v>
      </c>
    </row>
    <row r="371" spans="2:22" x14ac:dyDescent="0.2">
      <c r="B371" s="113"/>
      <c r="C371" s="113"/>
      <c r="D371" s="113"/>
      <c r="E371" s="113"/>
      <c r="F371" s="113"/>
      <c r="G371" s="113"/>
      <c r="H371" s="113"/>
      <c r="N371" s="113" t="s">
        <v>754</v>
      </c>
      <c r="O371" s="113">
        <v>1331.72</v>
      </c>
      <c r="P371" s="113">
        <v>1299.5999999999999</v>
      </c>
      <c r="Q371" s="113">
        <v>38</v>
      </c>
      <c r="R371" s="113" t="s">
        <v>71</v>
      </c>
      <c r="S371" s="113">
        <v>1173.5899999999999</v>
      </c>
      <c r="T371" s="113" t="s">
        <v>71</v>
      </c>
      <c r="U371" s="113" t="s">
        <v>755</v>
      </c>
      <c r="V371" s="113" t="s">
        <v>412</v>
      </c>
    </row>
    <row r="372" spans="2:22" x14ac:dyDescent="0.2">
      <c r="B372" s="113"/>
      <c r="C372" s="113"/>
      <c r="D372" s="113"/>
      <c r="E372" s="113"/>
      <c r="F372" s="113"/>
      <c r="G372" s="113"/>
      <c r="H372" s="113"/>
    </row>
    <row r="373" spans="2:22" x14ac:dyDescent="0.2">
      <c r="B373" s="113"/>
      <c r="C373" s="113"/>
      <c r="D373" s="113"/>
      <c r="E373" s="113"/>
      <c r="F373" s="113"/>
      <c r="G373" s="113"/>
      <c r="H373" s="113"/>
      <c r="N373" s="113" t="s">
        <v>754</v>
      </c>
      <c r="O373" s="113">
        <v>1311.95</v>
      </c>
      <c r="P373" s="113">
        <v>1269.95</v>
      </c>
      <c r="Q373" s="113">
        <v>28</v>
      </c>
      <c r="R373" s="113" t="s">
        <v>71</v>
      </c>
      <c r="S373" s="113">
        <v>1173.5899999999999</v>
      </c>
      <c r="T373" s="113" t="s">
        <v>71</v>
      </c>
      <c r="U373" s="113" t="s">
        <v>755</v>
      </c>
      <c r="V373" s="113" t="s">
        <v>412</v>
      </c>
    </row>
    <row r="374" spans="2:22" x14ac:dyDescent="0.2">
      <c r="B374" s="113"/>
      <c r="C374" s="113"/>
      <c r="D374" s="113"/>
      <c r="E374" s="113"/>
      <c r="F374" s="113"/>
      <c r="G374" s="113"/>
      <c r="H374" s="113"/>
    </row>
    <row r="375" spans="2:22" x14ac:dyDescent="0.2">
      <c r="B375" s="113"/>
      <c r="C375" s="113"/>
      <c r="D375" s="113"/>
      <c r="E375" s="113"/>
      <c r="F375" s="113"/>
      <c r="G375" s="113"/>
      <c r="H375" s="113"/>
    </row>
    <row r="376" spans="2:22" x14ac:dyDescent="0.2">
      <c r="B376" s="113"/>
      <c r="C376" s="113"/>
      <c r="D376" s="113"/>
      <c r="E376" s="113"/>
      <c r="F376" s="113"/>
      <c r="G376" s="113"/>
      <c r="H376" s="113"/>
    </row>
    <row r="377" spans="2:22" x14ac:dyDescent="0.2">
      <c r="B377" s="113"/>
      <c r="C377" s="113"/>
      <c r="D377" s="113"/>
      <c r="E377" s="113"/>
      <c r="F377" s="113"/>
      <c r="G377" s="113"/>
      <c r="H377" s="113"/>
    </row>
    <row r="378" spans="2:22" x14ac:dyDescent="0.2">
      <c r="B378" s="113"/>
      <c r="C378" s="113"/>
      <c r="D378" s="113"/>
      <c r="E378" s="113"/>
      <c r="F378" s="113"/>
      <c r="G378" s="113"/>
      <c r="H378" s="113"/>
    </row>
    <row r="379" spans="2:22" x14ac:dyDescent="0.2">
      <c r="B379" s="113"/>
      <c r="C379" s="113"/>
      <c r="D379" s="113"/>
      <c r="E379" s="113"/>
      <c r="F379" s="113"/>
      <c r="G379" s="113"/>
      <c r="H379" s="113"/>
    </row>
    <row r="380" spans="2:22" x14ac:dyDescent="0.2">
      <c r="B380" s="113"/>
      <c r="C380" s="113"/>
      <c r="D380" s="113"/>
      <c r="E380" s="113"/>
      <c r="F380" s="113"/>
      <c r="G380" s="113"/>
      <c r="H380" s="113"/>
    </row>
    <row r="381" spans="2:22" x14ac:dyDescent="0.2">
      <c r="B381" s="113"/>
      <c r="C381" s="113"/>
      <c r="D381" s="113"/>
      <c r="E381" s="113"/>
      <c r="F381" s="113"/>
      <c r="G381" s="113"/>
      <c r="H381" s="113"/>
    </row>
    <row r="382" spans="2:22" x14ac:dyDescent="0.2">
      <c r="B382" s="113"/>
      <c r="C382" s="113"/>
      <c r="D382" s="113"/>
      <c r="E382" s="113"/>
      <c r="F382" s="113"/>
      <c r="G382" s="113"/>
      <c r="H382" s="113"/>
    </row>
    <row r="383" spans="2:22" x14ac:dyDescent="0.2">
      <c r="B383" s="113"/>
      <c r="C383" s="113"/>
      <c r="D383" s="113"/>
      <c r="E383" s="113"/>
      <c r="F383" s="113"/>
      <c r="G383" s="113"/>
      <c r="H383" s="113"/>
    </row>
    <row r="384" spans="2:22" x14ac:dyDescent="0.2">
      <c r="B384" s="113"/>
      <c r="C384" s="113"/>
      <c r="D384" s="113"/>
      <c r="E384" s="113"/>
      <c r="F384" s="113"/>
      <c r="G384" s="113"/>
      <c r="H384" s="113"/>
    </row>
    <row r="385" s="113" customFormat="1" x14ac:dyDescent="0.2"/>
    <row r="386" s="113" customFormat="1" x14ac:dyDescent="0.2"/>
    <row r="387" s="113" customFormat="1" x14ac:dyDescent="0.2"/>
    <row r="388" s="113" customFormat="1" x14ac:dyDescent="0.2"/>
    <row r="389" s="113" customFormat="1" x14ac:dyDescent="0.2"/>
    <row r="390" s="113" customFormat="1" x14ac:dyDescent="0.2"/>
    <row r="391" s="113" customFormat="1" x14ac:dyDescent="0.2"/>
    <row r="392" s="113" customFormat="1" x14ac:dyDescent="0.2"/>
    <row r="393" s="113" customFormat="1" x14ac:dyDescent="0.2"/>
    <row r="394" s="113" customFormat="1" x14ac:dyDescent="0.2"/>
    <row r="395" s="113" customFormat="1" x14ac:dyDescent="0.2"/>
    <row r="396" s="113" customFormat="1" x14ac:dyDescent="0.2"/>
    <row r="397" s="113" customFormat="1" x14ac:dyDescent="0.2"/>
    <row r="398" s="113" customFormat="1" x14ac:dyDescent="0.2"/>
    <row r="399" s="113" customFormat="1" x14ac:dyDescent="0.2"/>
    <row r="400" s="113" customFormat="1" x14ac:dyDescent="0.2"/>
    <row r="401" spans="2:7" x14ac:dyDescent="0.2">
      <c r="B401" s="113"/>
      <c r="C401" s="113"/>
      <c r="D401" s="113"/>
      <c r="E401" s="113"/>
      <c r="F401" s="113"/>
      <c r="G401" s="113"/>
    </row>
    <row r="402" spans="2:7" x14ac:dyDescent="0.2">
      <c r="B402" s="113"/>
      <c r="C402" s="113"/>
      <c r="D402" s="113"/>
      <c r="E402" s="113"/>
      <c r="F402" s="113"/>
      <c r="G402" s="113"/>
    </row>
    <row r="403" spans="2:7" x14ac:dyDescent="0.2">
      <c r="B403" s="113"/>
      <c r="C403" s="113"/>
      <c r="D403" s="113"/>
      <c r="E403" s="113"/>
      <c r="F403" s="113"/>
      <c r="G403" s="113"/>
    </row>
    <row r="404" spans="2:7" x14ac:dyDescent="0.2">
      <c r="B404" s="113"/>
      <c r="C404" s="113"/>
      <c r="D404" s="113"/>
      <c r="E404" s="113"/>
      <c r="F404" s="113"/>
      <c r="G404" s="113"/>
    </row>
    <row r="405" spans="2:7" x14ac:dyDescent="0.2">
      <c r="B405" s="113"/>
      <c r="C405" s="113"/>
      <c r="D405" s="113"/>
      <c r="E405" s="113"/>
      <c r="F405" s="113"/>
      <c r="G405" s="113"/>
    </row>
    <row r="406" spans="2:7" x14ac:dyDescent="0.2">
      <c r="B406" s="113"/>
      <c r="C406" s="113"/>
      <c r="D406" s="113"/>
      <c r="E406" s="113"/>
      <c r="F406" s="113"/>
      <c r="G406" s="113"/>
    </row>
    <row r="407" spans="2:7" x14ac:dyDescent="0.2">
      <c r="B407" s="113"/>
      <c r="C407" s="113"/>
      <c r="D407" s="113"/>
      <c r="E407" s="113"/>
      <c r="F407" s="113"/>
      <c r="G407" s="113"/>
    </row>
    <row r="408" spans="2:7" x14ac:dyDescent="0.2">
      <c r="B408" s="113"/>
      <c r="C408" s="113"/>
      <c r="D408" s="113"/>
      <c r="E408" s="113"/>
      <c r="F408" s="113"/>
      <c r="G408" s="113"/>
    </row>
    <row r="409" spans="2:7" x14ac:dyDescent="0.2">
      <c r="B409" s="113"/>
      <c r="C409" s="113"/>
      <c r="D409" s="113"/>
      <c r="E409" s="113"/>
      <c r="F409" s="113"/>
      <c r="G409" s="113"/>
    </row>
    <row r="410" spans="2:7" x14ac:dyDescent="0.2">
      <c r="B410" s="113"/>
      <c r="C410" s="113"/>
      <c r="D410" s="113"/>
      <c r="E410" s="113"/>
      <c r="F410" s="113"/>
      <c r="G410" s="113"/>
    </row>
    <row r="411" spans="2:7" x14ac:dyDescent="0.2">
      <c r="B411" s="113"/>
      <c r="C411" s="113"/>
      <c r="D411" s="113"/>
      <c r="E411" s="113"/>
      <c r="F411" s="113"/>
      <c r="G411" s="113"/>
    </row>
    <row r="412" spans="2:7" x14ac:dyDescent="0.2">
      <c r="B412" s="113"/>
      <c r="C412" s="113"/>
      <c r="D412" s="113"/>
      <c r="E412" s="113"/>
      <c r="F412" s="113"/>
      <c r="G412" s="113"/>
    </row>
    <row r="413" spans="2:7" x14ac:dyDescent="0.2">
      <c r="B413" s="113"/>
      <c r="C413" s="113"/>
      <c r="D413" s="113"/>
      <c r="E413" s="113"/>
      <c r="F413" s="113"/>
      <c r="G413" s="113"/>
    </row>
    <row r="414" spans="2:7" x14ac:dyDescent="0.2">
      <c r="B414" s="113"/>
      <c r="C414" s="113"/>
      <c r="D414" s="113"/>
      <c r="E414" s="113"/>
      <c r="F414" s="113"/>
      <c r="G414" s="113"/>
    </row>
    <row r="415" spans="2:7" x14ac:dyDescent="0.2">
      <c r="B415" s="113"/>
      <c r="C415" s="113"/>
      <c r="D415" s="113"/>
      <c r="E415" s="113"/>
      <c r="F415" s="113"/>
      <c r="G415" s="113"/>
    </row>
    <row r="416" spans="2:7" x14ac:dyDescent="0.2">
      <c r="B416" s="113"/>
      <c r="C416" s="113"/>
      <c r="D416" s="113"/>
      <c r="E416" s="113"/>
      <c r="F416" s="113"/>
      <c r="G416" s="113"/>
    </row>
    <row r="417" spans="2:7" x14ac:dyDescent="0.2">
      <c r="B417" s="113"/>
      <c r="C417" s="113"/>
      <c r="D417" s="113"/>
      <c r="E417" s="113"/>
      <c r="F417" s="113"/>
      <c r="G417" s="113"/>
    </row>
    <row r="418" spans="2:7" x14ac:dyDescent="0.2">
      <c r="B418" s="113"/>
      <c r="C418" s="113"/>
      <c r="D418" s="113"/>
      <c r="E418" s="113"/>
      <c r="F418" s="113"/>
      <c r="G418" s="113"/>
    </row>
    <row r="419" spans="2:7" x14ac:dyDescent="0.2">
      <c r="B419" s="113"/>
      <c r="C419" s="113"/>
      <c r="D419" s="113"/>
      <c r="E419" s="113"/>
      <c r="F419" s="113"/>
      <c r="G419" s="113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2025-01-11T13:33:22Z</dcterms:modified>
</cp:coreProperties>
</file>