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11july\"/>
    </mc:Choice>
  </mc:AlternateContent>
  <xr:revisionPtr revIDLastSave="0" documentId="8_{D749E5D1-F0AD-48F5-BAD8-8385D9CE1B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F19" i="2" s="1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G7" i="2" s="1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B17" i="2" s="1"/>
  <c r="C17" i="2" s="1"/>
  <c r="C46" i="5"/>
  <c r="H17" i="2" s="1"/>
  <c r="D46" i="5"/>
  <c r="D17" i="2" s="1"/>
  <c r="E46" i="5"/>
  <c r="E17" i="2" s="1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G22" i="1" s="1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G10" i="2" s="1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H23" i="2" s="1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G18" i="1" s="1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E11" i="2" s="1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H7" i="1" s="1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H16" i="2" s="1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D25" i="1" s="1"/>
  <c r="E109" i="5"/>
  <c r="E25" i="1" s="1"/>
  <c r="F109" i="5"/>
  <c r="F25" i="1" s="1"/>
  <c r="G109" i="5"/>
  <c r="G25" i="1" s="1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H21" i="2" s="1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H24" i="1" s="1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G15" i="2"/>
  <c r="E22" i="2"/>
  <c r="H18" i="1"/>
  <c r="E13" i="1"/>
  <c r="H13" i="2"/>
  <c r="H7" i="2"/>
  <c r="E4" i="1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<sst xmlns="http://schemas.openxmlformats.org/spreadsheetml/2006/main" count="2838" uniqueCount="994">
  <si>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</si>
  <si>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</si>
  <si>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</si>
  <si>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</si>
  <si>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</si>
  <si>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</si>
  <si>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</si>
  <si>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</si>
  <si>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</si>
  <si>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</si>
  <si>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</si>
  <si>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</si>
  <si>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</si>
  <si>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</si>
  <si>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</si>
  <si>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</si>
  <si>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</si>
  <si>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</si>
  <si>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</si>
  <si>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</si>
  <si>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</si>
  <si>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</si>
  <si>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</si>
  <si>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</si>
  <si>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</si>
  <si>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</si>
  <si>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</si>
  <si>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</si>
  <si>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</si>
  <si>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</si>
  <si>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</si>
  <si>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</si>
  <si>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</si>
  <si>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</si>
  <si>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</si>
  <si>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</si>
  <si>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</si>
  <si>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</si>
  <si>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</si>
  <si>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</si>
  <si>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</si>
  <si>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</si>
  <si>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</si>
  <si>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</si>
  <si>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</si>
  <si>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</si>
  <si>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</si>
  <si>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</si>
  <si>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</si>
  <si>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</si>
  <si>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</si>
  <si>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</si>
  <si>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</si>
  <si>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</si>
  <si>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</si>
  <si>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</si>
  <si>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</si>
  <si>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</si>
  <si>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</si>
  <si>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</si>
  <si>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</si>
  <si>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</si>
  <si>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</si>
  <si>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</si>
  <si>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</si>
  <si>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</si>
  <si>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</si>
  <si>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</si>
  <si>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</si>
  <si>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</si>
  <si>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</si>
  <si>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</si>
  <si>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</si>
  <si>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</si>
  <si>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</si>
  <si>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</si>
  <si>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</si>
  <si>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</si>
  <si>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</si>
  <si>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</si>
  <si>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</si>
  <si>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</si>
  <si>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</si>
  <si>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</si>
  <si>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</si>
  <si>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</si>
  <si>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</si>
  <si>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</si>
  <si>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</si>
  <si>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</si>
  <si>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</si>
  <si>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</si>
  <si>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</si>
  <si>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</si>
  <si>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</si>
  <si>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</si>
  <si>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</si>
  <si>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</si>
  <si>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</si>
  <si>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</si>
  <si>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</si>
  <si>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</si>
  <si>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</si>
  <si>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</si>
  <si>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</si>
  <si>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</si>
  <si>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</si>
  <si>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</si>
  <si>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</si>
  <si>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</si>
  <si>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</si>
  <si>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</si>
  <si>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</si>
  <si>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</si>
  <si>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</si>
  <si>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</si>
  <si>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</si>
  <si>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</si>
  <si>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</si>
  <si>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</si>
  <si>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</si>
  <si>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</si>
  <si>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</si>
  <si>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</si>
  <si>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ABAX</t>
  </si>
  <si>
    <t>ABE</t>
  </si>
  <si>
    <t>ABENIR</t>
  </si>
  <si>
    <t>ADAK20</t>
  </si>
  <si>
    <t>ACAG</t>
  </si>
  <si>
    <t>AEGEK</t>
  </si>
  <si>
    <t>AGKRI</t>
  </si>
  <si>
    <t>ΑΔΑΚ</t>
  </si>
  <si>
    <t>AIOLK</t>
  </si>
  <si>
    <t>ADMHE</t>
  </si>
  <si>
    <t>ΑΔΜΗΕ</t>
  </si>
  <si>
    <t>AKRIT</t>
  </si>
  <si>
    <t>ALAPIS</t>
  </si>
  <si>
    <t>ALPHA</t>
  </si>
  <si>
    <t>ALFATP</t>
  </si>
  <si>
    <t>ALKAT</t>
  </si>
  <si>
    <t>ΑΚΡΙΤ</t>
  </si>
  <si>
    <t>ALKO</t>
  </si>
  <si>
    <t>AKTR</t>
  </si>
  <si>
    <t>ALMY</t>
  </si>
  <si>
    <t>ALSIN</t>
  </si>
  <si>
    <t>ALTEK</t>
  </si>
  <si>
    <t>ALTER</t>
  </si>
  <si>
    <t>ANDRO</t>
  </si>
  <si>
    <t>ΑΛΜΥ</t>
  </si>
  <si>
    <t>ANEK</t>
  </si>
  <si>
    <t>ANEMOS</t>
  </si>
  <si>
    <t>ANEP</t>
  </si>
  <si>
    <t>ANEPO</t>
  </si>
  <si>
    <t>ARAIG</t>
  </si>
  <si>
    <t>ΑΝΔΡΟ</t>
  </si>
  <si>
    <t>ARBA</t>
  </si>
  <si>
    <t>ASKO</t>
  </si>
  <si>
    <t>ASTAK</t>
  </si>
  <si>
    <t>ASTHR</t>
  </si>
  <si>
    <t>ATE</t>
  </si>
  <si>
    <t>ATEK</t>
  </si>
  <si>
    <t>ATERM</t>
  </si>
  <si>
    <t>ATHINA</t>
  </si>
  <si>
    <t>ATLA</t>
  </si>
  <si>
    <t>ΑΣΚΟ</t>
  </si>
  <si>
    <t>ATRAST</t>
  </si>
  <si>
    <t>ΑΣΤΑΚ</t>
  </si>
  <si>
    <t>ATT</t>
  </si>
  <si>
    <t>ATTIK</t>
  </si>
  <si>
    <t>ATTIKA</t>
  </si>
  <si>
    <t>ΑΤΕΚ</t>
  </si>
  <si>
    <t>AXON</t>
  </si>
  <si>
    <t>BALK</t>
  </si>
  <si>
    <t>ATHEX_ESG</t>
  </si>
  <si>
    <t>BARG</t>
  </si>
  <si>
    <t>BARNH</t>
  </si>
  <si>
    <t>BETAN</t>
  </si>
  <si>
    <t>ΑΤΡΑΣΤ</t>
  </si>
  <si>
    <t>BINTA</t>
  </si>
  <si>
    <t>BIO</t>
  </si>
  <si>
    <t>BIOKA</t>
  </si>
  <si>
    <t>BIOSK</t>
  </si>
  <si>
    <t>BIOT</t>
  </si>
  <si>
    <t>BIS</t>
  </si>
  <si>
    <t>BOBOS</t>
  </si>
  <si>
    <t>BOSYS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</si>
  <si>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</si>
  <si>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</si>
  <si>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</si>
  <si>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</si>
  <si>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</si>
  <si>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</si>
  <si>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</si>
  <si>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</si>
  <si>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</si>
  <si>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DAKGD</t>
  </si>
  <si>
    <t>DAS</t>
  </si>
  <si>
    <t>BOCHGR</t>
  </si>
  <si>
    <t>DEH</t>
  </si>
  <si>
    <t>ΒΟΣΥΣ</t>
  </si>
  <si>
    <t>DION</t>
  </si>
  <si>
    <t>DIXTH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</si>
  <si>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</si>
  <si>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</si>
  <si>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</si>
  <si>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</si>
  <si>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</si>
  <si>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</si>
  <si>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</si>
  <si>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</si>
  <si>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EADAK20</t>
  </si>
  <si>
    <t>EADAKGD</t>
  </si>
  <si>
    <t>DEA</t>
  </si>
  <si>
    <t>ΔΕΑ</t>
  </si>
  <si>
    <t>EBZ</t>
  </si>
  <si>
    <t>EDAKET30</t>
  </si>
  <si>
    <t>EDRA</t>
  </si>
  <si>
    <t>DIMAND</t>
  </si>
  <si>
    <t>EDRIP</t>
  </si>
  <si>
    <t>EEE</t>
  </si>
  <si>
    <t>EEEK</t>
  </si>
  <si>
    <t>EFTZI</t>
  </si>
  <si>
    <t>EKTER</t>
  </si>
  <si>
    <t>ΔΟΜΙΚ</t>
  </si>
  <si>
    <t>ELAIN</t>
  </si>
  <si>
    <t>ΔΟΥΡΟ</t>
  </si>
  <si>
    <t>ELBA</t>
  </si>
  <si>
    <t>ELBE</t>
  </si>
  <si>
    <t>ΔΡΟΜΕ</t>
  </si>
  <si>
    <t>ELBIO</t>
  </si>
  <si>
    <t>ELFK</t>
  </si>
  <si>
    <t>ELGEK</t>
  </si>
  <si>
    <t>ELIN</t>
  </si>
  <si>
    <t>ELIXTH</t>
  </si>
  <si>
    <t>ΕΒΡΟΦ</t>
  </si>
  <si>
    <t>ELKA</t>
  </si>
  <si>
    <t>ELL</t>
  </si>
  <si>
    <t>ELLAKTOR</t>
  </si>
  <si>
    <t>ELMPI</t>
  </si>
  <si>
    <t>ELPE</t>
  </si>
  <si>
    <t>ΕΕΕ</t>
  </si>
  <si>
    <t>ELSTR</t>
  </si>
  <si>
    <t>ELTK</t>
  </si>
  <si>
    <t>ΕΚΤΕΡ</t>
  </si>
  <si>
    <t>ELYF</t>
  </si>
  <si>
    <t>EMDKO</t>
  </si>
  <si>
    <t>EMDPO</t>
  </si>
  <si>
    <t>ΕΛΒΕ</t>
  </si>
  <si>
    <t>ENBI</t>
  </si>
  <si>
    <t>ENKLO</t>
  </si>
  <si>
    <t>ENTER</t>
  </si>
  <si>
    <t>EPILK</t>
  </si>
  <si>
    <t>ΕΛΙΝ</t>
  </si>
  <si>
    <t>EPSIL</t>
  </si>
  <si>
    <t>ESYMB</t>
  </si>
  <si>
    <t>ETE</t>
  </si>
  <si>
    <t>ΕΛΛ</t>
  </si>
  <si>
    <t>ETEM</t>
  </si>
  <si>
    <t>ΕΛΛΑΚΤΩΡ</t>
  </si>
  <si>
    <t>ETETP</t>
  </si>
  <si>
    <t>EX</t>
  </si>
  <si>
    <t>ΕΛΣΤΡ</t>
  </si>
  <si>
    <t>EXAE</t>
  </si>
  <si>
    <t>EYAPS</t>
  </si>
  <si>
    <t>ΕΛΤΟΝ</t>
  </si>
  <si>
    <t>EYBRK</t>
  </si>
  <si>
    <t>ELXA</t>
  </si>
  <si>
    <t>EYDAP</t>
  </si>
  <si>
    <t>EYPIK</t>
  </si>
  <si>
    <t>EYPRO</t>
  </si>
  <si>
    <t>EYROM</t>
  </si>
  <si>
    <t>EYROS</t>
  </si>
  <si>
    <t>FIER</t>
  </si>
  <si>
    <t>FINTO</t>
  </si>
  <si>
    <t>ΕΠΙΛΚ</t>
  </si>
  <si>
    <t>FLEXO</t>
  </si>
  <si>
    <t>FORTH</t>
  </si>
  <si>
    <t>ΕΣΥΜΒ</t>
  </si>
  <si>
    <t>FOYNTL</t>
  </si>
  <si>
    <t>FRIGO</t>
  </si>
  <si>
    <t>FRLK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</si>
  <si>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</si>
  <si>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</si>
  <si>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</si>
  <si>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</si>
  <si>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</si>
  <si>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</si>
  <si>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</si>
  <si>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</si>
  <si>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</si>
  <si>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</si>
  <si>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FTSEM_ASE 40</t>
  </si>
  <si>
    <t>ΕΥΔΑΠ</t>
  </si>
  <si>
    <t>FTSEMSFW</t>
  </si>
  <si>
    <t>FTSENTR</t>
  </si>
  <si>
    <t>FTSES_ASE SMALL CAP80</t>
  </si>
  <si>
    <t>GALAX</t>
  </si>
  <si>
    <t>GD_GENIKOS DEIKTHS</t>
  </si>
  <si>
    <t>FAIS</t>
  </si>
  <si>
    <t>ΦΑΙΣ</t>
  </si>
  <si>
    <t>GEBKA</t>
  </si>
  <si>
    <t>FBMEZZ</t>
  </si>
  <si>
    <t>ΦΒΜΕΖΖ</t>
  </si>
  <si>
    <t>GED</t>
  </si>
  <si>
    <t>GEKTERNA</t>
  </si>
  <si>
    <t>GRIV</t>
  </si>
  <si>
    <t>GTE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</si>
  <si>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</si>
  <si>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</si>
  <si>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</si>
  <si>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</si>
  <si>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</si>
  <si>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</si>
  <si>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</si>
  <si>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</si>
  <si>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</si>
  <si>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</si>
  <si>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</si>
  <si>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</si>
  <si>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</si>
  <si>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</si>
  <si>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</si>
  <si>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</si>
  <si>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</si>
  <si>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</si>
  <si>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</si>
  <si>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</si>
  <si>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</si>
  <si>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</si>
  <si>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</si>
  <si>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</si>
  <si>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</si>
  <si>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</si>
  <si>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</si>
  <si>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</si>
  <si>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</si>
  <si>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</si>
  <si>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</si>
  <si>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</si>
  <si>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</si>
  <si>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</si>
  <si>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</si>
  <si>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</si>
  <si>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KARD</t>
  </si>
  <si>
    <t>FTSETR</t>
  </si>
  <si>
    <t>KAREL</t>
  </si>
  <si>
    <t>KARTZ</t>
  </si>
  <si>
    <t>KATHI</t>
  </si>
  <si>
    <t>ΓΕΒΚΑ</t>
  </si>
  <si>
    <t>KEKR</t>
  </si>
  <si>
    <t>KEPEN</t>
  </si>
  <si>
    <t>KERAL</t>
  </si>
  <si>
    <t>GKMEZ</t>
  </si>
  <si>
    <t>ΓΚΜΕΖΖ</t>
  </si>
  <si>
    <t>KLEM</t>
  </si>
  <si>
    <t>KLM</t>
  </si>
  <si>
    <t>1,745</t>
  </si>
  <si>
    <t>KLONK</t>
  </si>
  <si>
    <t>KLONP</t>
  </si>
  <si>
    <t>KMOL</t>
  </si>
  <si>
    <t>KOMP</t>
  </si>
  <si>
    <t>KORDE</t>
  </si>
  <si>
    <t>KORRES</t>
  </si>
  <si>
    <t>ΙΑΤΡ</t>
  </si>
  <si>
    <t>KOYAL</t>
  </si>
  <si>
    <t>KOYES</t>
  </si>
  <si>
    <t>KOYM</t>
  </si>
  <si>
    <t>ΙΛΥΔΑ</t>
  </si>
  <si>
    <t>KREKA</t>
  </si>
  <si>
    <t>KRETA</t>
  </si>
  <si>
    <t>KRHTON</t>
  </si>
  <si>
    <t>INLIF</t>
  </si>
  <si>
    <t>ΙΝΛΙΦ</t>
  </si>
  <si>
    <t>KRI</t>
  </si>
  <si>
    <t>KTHLA</t>
  </si>
  <si>
    <t>KYPR</t>
  </si>
  <si>
    <t>KYRIO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</si>
  <si>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</si>
  <si>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</si>
  <si>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</si>
  <si>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</si>
  <si>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</si>
  <si>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</si>
  <si>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</si>
  <si>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</si>
  <si>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</si>
  <si>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</si>
  <si>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</si>
  <si>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</si>
  <si>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</si>
  <si>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</si>
  <si>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</si>
  <si>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</si>
  <si>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</si>
  <si>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</si>
  <si>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</si>
  <si>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</si>
  <si>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</si>
  <si>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</si>
  <si>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</si>
  <si>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</si>
  <si>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</si>
  <si>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</si>
  <si>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</si>
  <si>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</si>
  <si>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</si>
  <si>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</si>
  <si>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</si>
  <si>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</si>
  <si>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</si>
  <si>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</si>
  <si>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</si>
  <si>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</si>
  <si>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</si>
  <si>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</si>
  <si>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</si>
  <si>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</si>
  <si>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</si>
  <si>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</si>
  <si>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</si>
  <si>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</si>
  <si>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</si>
  <si>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</si>
  <si>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</si>
  <si>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</si>
  <si>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</si>
  <si>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</si>
  <si>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</si>
  <si>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</si>
  <si>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</si>
  <si>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</si>
  <si>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</si>
  <si>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</si>
  <si>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</si>
  <si>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</si>
  <si>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</si>
  <si>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</si>
  <si>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</si>
  <si>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</si>
  <si>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</si>
  <si>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</si>
  <si>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</si>
  <si>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</si>
  <si>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</si>
  <si>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</si>
  <si>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</si>
  <si>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</si>
  <si>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</si>
  <si>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</si>
  <si>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</si>
  <si>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</si>
  <si>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</si>
  <si>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</si>
  <si>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</si>
  <si>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</si>
  <si>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</si>
  <si>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</si>
  <si>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</si>
  <si>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</si>
  <si>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</si>
  <si>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</si>
  <si>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</si>
  <si>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</si>
  <si>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</si>
  <si>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</si>
  <si>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</si>
  <si>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</si>
  <si>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</si>
  <si>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</si>
  <si>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</si>
  <si>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</si>
  <si>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</si>
  <si>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</si>
  <si>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</si>
  <si>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</si>
  <si>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</si>
  <si>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</si>
  <si>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</si>
  <si>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</si>
  <si>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</si>
  <si>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</si>
  <si>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</si>
  <si>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</si>
  <si>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</si>
  <si>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</si>
  <si>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</si>
  <si>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</si>
  <si>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</si>
  <si>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</si>
  <si>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</si>
  <si>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</si>
  <si>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</si>
  <si>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</si>
  <si>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</si>
  <si>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</si>
  <si>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</si>
  <si>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</si>
  <si>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</si>
  <si>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</si>
  <si>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</si>
  <si>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</si>
  <si>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</si>
  <si>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</si>
  <si>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</si>
  <si>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</si>
  <si>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</si>
  <si>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</si>
  <si>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</si>
  <si>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</si>
  <si>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</si>
  <si>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</si>
  <si>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</si>
  <si>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</si>
  <si>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</si>
  <si>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</si>
  <si>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</si>
  <si>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</si>
  <si>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</si>
  <si>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</si>
  <si>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</si>
  <si>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</si>
  <si>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</si>
  <si>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</si>
  <si>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</si>
  <si>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</si>
  <si>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</si>
  <si>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</si>
  <si>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</si>
  <si>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</si>
  <si>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</si>
  <si>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</si>
  <si>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</si>
  <si>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</si>
  <si>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</si>
  <si>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</si>
  <si>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</si>
  <si>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</si>
  <si>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</si>
  <si>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</si>
  <si>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</si>
  <si>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</si>
  <si>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</si>
  <si>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</si>
  <si>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</si>
  <si>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</si>
  <si>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</si>
  <si>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</si>
  <si>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</si>
  <si>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</si>
  <si>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</si>
  <si>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</si>
  <si>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</si>
  <si>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</si>
  <si>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</si>
  <si>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</si>
  <si>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</si>
  <si>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</si>
  <si>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</si>
  <si>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</si>
  <si>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</si>
  <si>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</si>
  <si>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</si>
  <si>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</si>
  <si>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</si>
  <si>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</si>
  <si>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</si>
  <si>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</si>
  <si>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</si>
  <si>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</si>
  <si>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</si>
  <si>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</si>
  <si>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</si>
  <si>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</si>
  <si>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</si>
  <si>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</si>
  <si>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</si>
  <si>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</si>
  <si>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</si>
  <si>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</si>
  <si>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</si>
  <si>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</si>
  <si>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</si>
  <si>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</si>
  <si>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</si>
  <si>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</si>
  <si>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</si>
  <si>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</si>
  <si>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</si>
  <si>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</si>
  <si>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</si>
  <si>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</si>
  <si>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</si>
  <si>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</si>
  <si>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</si>
  <si>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</si>
  <si>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</si>
  <si>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</si>
  <si>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</si>
  <si>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</si>
  <si>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</si>
  <si>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</si>
  <si>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</si>
  <si>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</si>
  <si>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</si>
  <si>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</si>
  <si>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</si>
  <si>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</si>
  <si>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</si>
  <si>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</si>
  <si>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</si>
  <si>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</si>
  <si>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</si>
  <si>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</si>
  <si>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</si>
  <si>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</si>
  <si>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</si>
  <si>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</si>
  <si>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</si>
  <si>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</si>
  <si>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</si>
  <si>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</si>
  <si>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</si>
  <si>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</si>
  <si>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</si>
  <si>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</si>
  <si>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</si>
  <si>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</si>
  <si>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</si>
  <si>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</si>
  <si>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</si>
  <si>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</si>
  <si>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</si>
  <si>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</si>
  <si>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</si>
  <si>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</si>
  <si>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</si>
  <si>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</si>
  <si>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</si>
  <si>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</si>
  <si>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</si>
  <si>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</si>
  <si>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</si>
  <si>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</si>
  <si>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</si>
  <si>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</si>
  <si>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</si>
  <si>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</si>
  <si>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</si>
  <si>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</si>
  <si>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</si>
  <si>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</si>
  <si>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</si>
  <si>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</si>
  <si>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</si>
  <si>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</si>
  <si>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</si>
  <si>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</si>
  <si>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</si>
  <si>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</si>
  <si>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</si>
  <si>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</si>
  <si>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</si>
  <si>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</si>
  <si>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</si>
  <si>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</si>
  <si>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</si>
  <si>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</si>
  <si>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</si>
  <si>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</si>
  <si>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</si>
  <si>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</si>
  <si>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</si>
  <si>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</si>
  <si>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</si>
  <si>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</si>
  <si>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</si>
  <si>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</si>
  <si>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</si>
  <si>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</si>
  <si>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</si>
  <si>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</si>
  <si>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</si>
  <si>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</si>
  <si>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</si>
  <si>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</si>
  <si>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</si>
  <si>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</si>
  <si>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</si>
  <si>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</si>
  <si>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</si>
  <si>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</si>
  <si>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</si>
  <si>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</si>
  <si>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</si>
  <si>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</si>
  <si>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</si>
  <si>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</si>
  <si>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</si>
  <si>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</si>
  <si>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</si>
  <si>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</si>
  <si>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</si>
  <si>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</si>
  <si>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</si>
  <si>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</si>
  <si>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</si>
  <si>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</si>
  <si>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</si>
  <si>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</si>
  <si>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</si>
  <si>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</si>
  <si>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</si>
  <si>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</si>
  <si>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</si>
  <si>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</si>
  <si>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</si>
  <si>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</si>
  <si>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</si>
  <si>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</si>
  <si>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</si>
  <si>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</si>
  <si>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</si>
  <si>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</si>
  <si>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</si>
  <si>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</si>
  <si>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</si>
  <si>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</si>
  <si>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</si>
  <si>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</si>
  <si>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</si>
  <si>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</si>
  <si>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</si>
  <si>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</si>
  <si>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</si>
  <si>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</si>
  <si>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</si>
  <si>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</si>
  <si>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</si>
  <si>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</si>
  <si>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</si>
  <si>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</si>
  <si>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</si>
  <si>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</si>
  <si>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</si>
  <si>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</si>
  <si>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</si>
  <si>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</si>
  <si>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</si>
  <si>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</si>
  <si>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</si>
  <si>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</si>
  <si>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</si>
  <si>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</si>
  <si>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</si>
  <si>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</si>
  <si>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</si>
  <si>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</si>
  <si>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</si>
  <si>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</si>
  <si>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</si>
  <si>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</si>
  <si>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</si>
  <si>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</si>
  <si>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</si>
  <si>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</si>
  <si>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</si>
  <si>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</si>
  <si>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</si>
  <si>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</si>
  <si>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</si>
  <si>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</si>
  <si>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</si>
  <si>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</si>
  <si>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</si>
  <si>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</si>
  <si>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</si>
  <si>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</si>
  <si>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</si>
  <si>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</si>
  <si>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</si>
  <si>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</si>
  <si>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</si>
  <si>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</si>
  <si>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</si>
  <si>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</si>
  <si>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</si>
  <si>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</si>
  <si>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</si>
  <si>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</si>
  <si>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</si>
  <si>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</si>
  <si>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</si>
  <si>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</si>
  <si>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</si>
  <si>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</si>
  <si>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</si>
  <si>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</si>
  <si>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</si>
  <si>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</si>
  <si>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</si>
  <si>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</si>
  <si>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</si>
  <si>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</si>
  <si>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</si>
  <si>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</si>
  <si>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</si>
  <si>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</si>
  <si>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</si>
  <si>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</si>
  <si>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</si>
  <si>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</si>
  <si>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</si>
  <si>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</si>
  <si>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</si>
  <si>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</si>
  <si>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</si>
  <si>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</si>
  <si>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</si>
  <si>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</si>
  <si>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</si>
  <si>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</si>
  <si>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</si>
  <si>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</si>
  <si>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</si>
  <si>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</si>
  <si>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</si>
  <si>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</si>
  <si>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</si>
  <si>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</si>
  <si>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</si>
  <si>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</si>
  <si>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</si>
  <si>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</si>
  <si>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</si>
  <si>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</si>
  <si>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</si>
  <si>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</si>
  <si>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</si>
  <si>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</si>
  <si>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</si>
  <si>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</si>
  <si>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</si>
  <si>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</si>
  <si>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</si>
  <si>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</si>
  <si>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</si>
  <si>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</si>
  <si>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</si>
  <si>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</si>
  <si>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</si>
  <si>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</si>
  <si>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</si>
  <si>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</si>
  <si>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</si>
  <si>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</si>
  <si>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</si>
  <si>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</si>
  <si>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</si>
  <si>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</si>
  <si>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</si>
  <si>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</si>
  <si>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</si>
  <si>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</si>
  <si>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</si>
  <si>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</si>
  <si>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</si>
  <si>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</si>
  <si>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</si>
  <si>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</si>
  <si>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</si>
  <si>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</si>
  <si>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</si>
  <si>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</si>
  <si>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</si>
  <si>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</si>
  <si>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</si>
  <si>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</si>
  <si>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</si>
  <si>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</si>
  <si>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</si>
  <si>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</si>
  <si>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</si>
  <si>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</si>
  <si>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</si>
  <si>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</si>
  <si>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</si>
  <si>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</si>
  <si>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</si>
  <si>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</si>
  <si>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</si>
  <si>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</si>
  <si>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</si>
  <si>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</si>
  <si>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</si>
  <si>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</si>
  <si>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</si>
  <si>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</si>
  <si>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</si>
  <si>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</si>
  <si>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</si>
  <si>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</si>
  <si>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</si>
  <si>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</si>
  <si>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</si>
  <si>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</si>
  <si>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</si>
  <si>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</si>
  <si>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</si>
  <si>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</si>
  <si>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</si>
  <si>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</si>
  <si>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</si>
  <si>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</si>
  <si>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</si>
  <si>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</si>
  <si>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</si>
  <si>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</si>
  <si>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</si>
  <si>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</si>
  <si>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</si>
  <si>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</si>
  <si>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</si>
  <si>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</si>
  <si>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</si>
  <si>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</si>
  <si>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</si>
  <si>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</si>
  <si>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</si>
  <si>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</si>
  <si>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</si>
  <si>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</si>
  <si>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</si>
  <si>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</si>
  <si>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</si>
  <si>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</si>
  <si>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</si>
  <si>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</si>
  <si>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</si>
  <si>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</si>
  <si>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</si>
  <si>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</si>
  <si>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</si>
  <si>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</si>
  <si>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</si>
  <si>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</si>
  <si>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</si>
  <si>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</si>
  <si>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</si>
  <si>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</si>
  <si>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</si>
  <si>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</si>
  <si>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</si>
  <si>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</si>
  <si>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</si>
  <si>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</si>
  <si>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</si>
  <si>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</si>
  <si>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</si>
  <si>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</si>
  <si>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</si>
  <si>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</si>
  <si>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</si>
  <si>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</si>
  <si>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</si>
  <si>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</si>
  <si>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</si>
  <si>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</si>
  <si>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</si>
  <si>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</si>
  <si>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</si>
  <si>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</si>
  <si>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</si>
  <si>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</si>
  <si>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</si>
  <si>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</si>
  <si>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</si>
  <si>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</si>
  <si>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</si>
  <si>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</si>
  <si>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</si>
  <si>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</si>
  <si>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</si>
  <si>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</si>
  <si>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</si>
  <si>
    <t>ADAK</t>
  </si>
  <si>
    <t>AEM</t>
  </si>
  <si>
    <t>ALWN</t>
  </si>
  <si>
    <t>DOM</t>
  </si>
  <si>
    <t>DTR</t>
  </si>
  <si>
    <t>FTSE ASE</t>
  </si>
  <si>
    <t>GKMEZZ</t>
  </si>
  <si>
    <t>ORILINA</t>
  </si>
  <si>
    <t>REBOIL</t>
  </si>
  <si>
    <t>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</si>
</sst>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0.1788250964056331</c:v>
                </c:pt>
                <c:pt idx="1">
                  <c:v>0.1850227183342896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6.95</c:v>
                </c:pt>
                <c:pt idx="2">
                  <c:v>3.57</c:v>
                </c:pt>
                <c:pt idx="3">
                  <c:v>0.51</c:v>
                </c:pt>
                <c:pt idx="4">
                  <c:v>9.77</c:v>
                </c:pt>
                <c:pt idx="5">
                  <c:v>64.5</c:v>
                </c:pt>
                <c:pt idx="6">
                  <c:v>64.5</c:v>
                </c:pt>
                <c:pt idx="7">
                  <c:v>4.625</c:v>
                </c:pt>
                <c:pt idx="8">
                  <c:v>5.48</c:v>
                </c:pt>
                <c:pt idx="9">
                  <c:v>1.08</c:v>
                </c:pt>
                <c:pt idx="10">
                  <c:v>14.18</c:v>
                </c:pt>
                <c:pt idx="11">
                  <c:v>5.69</c:v>
                </c:pt>
                <c:pt idx="12">
                  <c:v>4.1100000000000003</c:v>
                </c:pt>
                <c:pt idx="13">
                  <c:v>13.36</c:v>
                </c:pt>
                <c:pt idx="14">
                  <c:v>8.52</c:v>
                </c:pt>
                <c:pt idx="15">
                  <c:v>12.36</c:v>
                </c:pt>
                <c:pt idx="16">
                  <c:v>4.915</c:v>
                </c:pt>
                <c:pt idx="17">
                  <c:v>8.42</c:v>
                </c:pt>
                <c:pt idx="18">
                  <c:v>1.1850000000000001</c:v>
                </c:pt>
                <c:pt idx="19">
                  <c:v>2987.21</c:v>
                </c:pt>
                <c:pt idx="20">
                  <c:v>2489.96</c:v>
                </c:pt>
                <c:pt idx="21">
                  <c:v>20.2</c:v>
                </c:pt>
                <c:pt idx="22">
                  <c:v>1.66</c:v>
                </c:pt>
                <c:pt idx="23">
                  <c:v>8.6</c:v>
                </c:pt>
                <c:pt idx="24">
                  <c:v>17.78</c:v>
                </c:pt>
                <c:pt idx="25">
                  <c:v>1.64</c:v>
                </c:pt>
                <c:pt idx="26">
                  <c:v>2.86</c:v>
                </c:pt>
                <c:pt idx="27">
                  <c:v>0.20599999999999999</c:v>
                </c:pt>
                <c:pt idx="28">
                  <c:v>10.18</c:v>
                </c:pt>
                <c:pt idx="29">
                  <c:v>2</c:v>
                </c:pt>
                <c:pt idx="30">
                  <c:v>1.17</c:v>
                </c:pt>
                <c:pt idx="31">
                  <c:v>22.02</c:v>
                </c:pt>
                <c:pt idx="32">
                  <c:v>8</c:v>
                </c:pt>
                <c:pt idx="33">
                  <c:v>1.1259999999999999</c:v>
                </c:pt>
                <c:pt idx="34">
                  <c:v>10.41</c:v>
                </c:pt>
                <c:pt idx="35">
                  <c:v>8.5</c:v>
                </c:pt>
                <c:pt idx="36">
                  <c:v>16662.589800000002</c:v>
                </c:pt>
                <c:pt idx="37">
                  <c:v>23.26</c:v>
                </c:pt>
                <c:pt idx="38">
                  <c:v>13</c:v>
                </c:pt>
                <c:pt idx="39">
                  <c:v>573.07000000000005</c:v>
                </c:pt>
                <c:pt idx="40">
                  <c:v>2.67</c:v>
                </c:pt>
                <c:pt idx="41">
                  <c:v>0.25</c:v>
                </c:pt>
                <c:pt idx="42">
                  <c:v>0.31</c:v>
                </c:pt>
                <c:pt idx="43">
                  <c:v>2877.6298999999999</c:v>
                </c:pt>
                <c:pt idx="44">
                  <c:v>3.75</c:v>
                </c:pt>
                <c:pt idx="45">
                  <c:v>57.2</c:v>
                </c:pt>
                <c:pt idx="46">
                  <c:v>2.0099999999999998</c:v>
                </c:pt>
                <c:pt idx="47">
                  <c:v>5.27</c:v>
                </c:pt>
                <c:pt idx="48">
                  <c:v>6.05</c:v>
                </c:pt>
                <c:pt idx="49">
                  <c:v>2.13</c:v>
                </c:pt>
                <c:pt idx="50">
                  <c:v>14.95</c:v>
                </c:pt>
                <c:pt idx="51">
                  <c:v>1.3819999999999999</c:v>
                </c:pt>
                <c:pt idx="52">
                  <c:v>11.39</c:v>
                </c:pt>
                <c:pt idx="53">
                  <c:v>2.7</c:v>
                </c:pt>
                <c:pt idx="54">
                  <c:v>1.84</c:v>
                </c:pt>
                <c:pt idx="55">
                  <c:v>4.9000000000000004</c:v>
                </c:pt>
                <c:pt idx="56">
                  <c:v>0.13200000000000001</c:v>
                </c:pt>
                <c:pt idx="57">
                  <c:v>1.306</c:v>
                </c:pt>
                <c:pt idx="58">
                  <c:v>15.8</c:v>
                </c:pt>
                <c:pt idx="59">
                  <c:v>4.3840000000000003</c:v>
                </c:pt>
                <c:pt idx="60">
                  <c:v>1.8819999999999999</c:v>
                </c:pt>
                <c:pt idx="61">
                  <c:v>5.05</c:v>
                </c:pt>
                <c:pt idx="62">
                  <c:v>7.4</c:v>
                </c:pt>
                <c:pt idx="63">
                  <c:v>5.0999999999999996</c:v>
                </c:pt>
                <c:pt idx="64">
                  <c:v>12.14</c:v>
                </c:pt>
                <c:pt idx="65">
                  <c:v>3.57</c:v>
                </c:pt>
                <c:pt idx="66">
                  <c:v>4.9599999999999998E-2</c:v>
                </c:pt>
                <c:pt idx="67">
                  <c:v>8.1</c:v>
                </c:pt>
                <c:pt idx="68">
                  <c:v>1.175</c:v>
                </c:pt>
                <c:pt idx="69">
                  <c:v>0.38300000000000001</c:v>
                </c:pt>
                <c:pt idx="70">
                  <c:v>4.3250000000000002</c:v>
                </c:pt>
                <c:pt idx="71">
                  <c:v>6390.4902000000002</c:v>
                </c:pt>
                <c:pt idx="72">
                  <c:v>6390.4902000000002</c:v>
                </c:pt>
                <c:pt idx="73">
                  <c:v>12722.5</c:v>
                </c:pt>
                <c:pt idx="74">
                  <c:v>4785.46</c:v>
                </c:pt>
                <c:pt idx="75">
                  <c:v>10568.9004</c:v>
                </c:pt>
                <c:pt idx="76">
                  <c:v>8205.7597999999998</c:v>
                </c:pt>
                <c:pt idx="77">
                  <c:v>13448</c:v>
                </c:pt>
                <c:pt idx="78">
                  <c:v>6351.1201000000001</c:v>
                </c:pt>
                <c:pt idx="79">
                  <c:v>12909.5303</c:v>
                </c:pt>
                <c:pt idx="80">
                  <c:v>5446.9502000000002</c:v>
                </c:pt>
                <c:pt idx="81">
                  <c:v>7352.6801999999998</c:v>
                </c:pt>
                <c:pt idx="82">
                  <c:v>1508.9</c:v>
                </c:pt>
                <c:pt idx="83">
                  <c:v>1508.9</c:v>
                </c:pt>
                <c:pt idx="84">
                  <c:v>5102.8301000000001</c:v>
                </c:pt>
                <c:pt idx="85">
                  <c:v>7120.8500999999997</c:v>
                </c:pt>
                <c:pt idx="86">
                  <c:v>3141.6298999999999</c:v>
                </c:pt>
                <c:pt idx="87">
                  <c:v>3141.6298999999999</c:v>
                </c:pt>
                <c:pt idx="88">
                  <c:v>11803.4004</c:v>
                </c:pt>
                <c:pt idx="89">
                  <c:v>2513.2199999999998</c:v>
                </c:pt>
                <c:pt idx="90">
                  <c:v>2.08</c:v>
                </c:pt>
                <c:pt idx="91">
                  <c:v>44.4</c:v>
                </c:pt>
                <c:pt idx="92">
                  <c:v>0.27500000000000002</c:v>
                </c:pt>
                <c:pt idx="93">
                  <c:v>0.27500000000000002</c:v>
                </c:pt>
                <c:pt idx="94">
                  <c:v>3439.03</c:v>
                </c:pt>
                <c:pt idx="95">
                  <c:v>1.79</c:v>
                </c:pt>
                <c:pt idx="96">
                  <c:v>0.33450000000000002</c:v>
                </c:pt>
                <c:pt idx="97">
                  <c:v>4.2300000000000004</c:v>
                </c:pt>
                <c:pt idx="98">
                  <c:v>7.02</c:v>
                </c:pt>
                <c:pt idx="99">
                  <c:v>6.12</c:v>
                </c:pt>
                <c:pt idx="100">
                  <c:v>1.38</c:v>
                </c:pt>
                <c:pt idx="101">
                  <c:v>3.2749999999999999</c:v>
                </c:pt>
                <c:pt idx="102">
                  <c:v>0.224</c:v>
                </c:pt>
                <c:pt idx="103">
                  <c:v>440</c:v>
                </c:pt>
                <c:pt idx="104">
                  <c:v>1.81</c:v>
                </c:pt>
                <c:pt idx="105">
                  <c:v>1.93</c:v>
                </c:pt>
                <c:pt idx="106">
                  <c:v>0.43</c:v>
                </c:pt>
                <c:pt idx="107">
                  <c:v>1.3560000000000001</c:v>
                </c:pt>
                <c:pt idx="108">
                  <c:v>6.98</c:v>
                </c:pt>
                <c:pt idx="109">
                  <c:v>27.55</c:v>
                </c:pt>
                <c:pt idx="110">
                  <c:v>2.1800000000000002</c:v>
                </c:pt>
                <c:pt idx="111">
                  <c:v>1.5</c:v>
                </c:pt>
                <c:pt idx="112">
                  <c:v>6.48</c:v>
                </c:pt>
                <c:pt idx="113">
                  <c:v>46.8</c:v>
                </c:pt>
                <c:pt idx="114">
                  <c:v>1.41</c:v>
                </c:pt>
                <c:pt idx="115">
                  <c:v>0.27800000000000002</c:v>
                </c:pt>
                <c:pt idx="116">
                  <c:v>0.183</c:v>
                </c:pt>
                <c:pt idx="117">
                  <c:v>2.04</c:v>
                </c:pt>
                <c:pt idx="118">
                  <c:v>3.71</c:v>
                </c:pt>
                <c:pt idx="119">
                  <c:v>1.36</c:v>
                </c:pt>
                <c:pt idx="120">
                  <c:v>0.64500000000000002</c:v>
                </c:pt>
                <c:pt idx="121">
                  <c:v>8.52</c:v>
                </c:pt>
                <c:pt idx="122">
                  <c:v>2.92</c:v>
                </c:pt>
                <c:pt idx="123">
                  <c:v>29.4</c:v>
                </c:pt>
                <c:pt idx="124">
                  <c:v>3.2250000000000001</c:v>
                </c:pt>
                <c:pt idx="125">
                  <c:v>0.65500000000000003</c:v>
                </c:pt>
                <c:pt idx="126">
                  <c:v>47</c:v>
                </c:pt>
                <c:pt idx="127">
                  <c:v>7.06</c:v>
                </c:pt>
                <c:pt idx="128">
                  <c:v>2.36</c:v>
                </c:pt>
                <c:pt idx="129">
                  <c:v>0.49</c:v>
                </c:pt>
                <c:pt idx="130">
                  <c:v>22.7</c:v>
                </c:pt>
                <c:pt idx="131">
                  <c:v>4.47</c:v>
                </c:pt>
                <c:pt idx="132">
                  <c:v>3.17</c:v>
                </c:pt>
                <c:pt idx="133">
                  <c:v>0.51</c:v>
                </c:pt>
                <c:pt idx="134">
                  <c:v>40.78</c:v>
                </c:pt>
                <c:pt idx="135">
                  <c:v>10165.200199999999</c:v>
                </c:pt>
                <c:pt idx="136">
                  <c:v>52.7</c:v>
                </c:pt>
                <c:pt idx="137">
                  <c:v>3.36</c:v>
                </c:pt>
                <c:pt idx="138">
                  <c:v>1.2350000000000001</c:v>
                </c:pt>
                <c:pt idx="139">
                  <c:v>2.5099999999999998</c:v>
                </c:pt>
                <c:pt idx="140">
                  <c:v>0.96599999999999997</c:v>
                </c:pt>
                <c:pt idx="141">
                  <c:v>36.6</c:v>
                </c:pt>
                <c:pt idx="142">
                  <c:v>44.9</c:v>
                </c:pt>
                <c:pt idx="143">
                  <c:v>38.5</c:v>
                </c:pt>
                <c:pt idx="144">
                  <c:v>2.38</c:v>
                </c:pt>
                <c:pt idx="145">
                  <c:v>1.48</c:v>
                </c:pt>
                <c:pt idx="146">
                  <c:v>10.35</c:v>
                </c:pt>
                <c:pt idx="147">
                  <c:v>2.16</c:v>
                </c:pt>
                <c:pt idx="148">
                  <c:v>0.85</c:v>
                </c:pt>
                <c:pt idx="149">
                  <c:v>0.85</c:v>
                </c:pt>
                <c:pt idx="150">
                  <c:v>19.64</c:v>
                </c:pt>
                <c:pt idx="151">
                  <c:v>11.2</c:v>
                </c:pt>
                <c:pt idx="152">
                  <c:v>0.85599999999999998</c:v>
                </c:pt>
                <c:pt idx="153">
                  <c:v>3.35</c:v>
                </c:pt>
                <c:pt idx="154">
                  <c:v>9.25</c:v>
                </c:pt>
                <c:pt idx="155">
                  <c:v>9.2899999999999991</c:v>
                </c:pt>
                <c:pt idx="156">
                  <c:v>8</c:v>
                </c:pt>
                <c:pt idx="157">
                  <c:v>15</c:v>
                </c:pt>
                <c:pt idx="158">
                  <c:v>5.0599999999999996</c:v>
                </c:pt>
                <c:pt idx="159">
                  <c:v>0.222</c:v>
                </c:pt>
                <c:pt idx="160">
                  <c:v>1.3360000000000001</c:v>
                </c:pt>
                <c:pt idx="161">
                  <c:v>9</c:v>
                </c:pt>
                <c:pt idx="162">
                  <c:v>2.92</c:v>
                </c:pt>
                <c:pt idx="163">
                  <c:v>5.45</c:v>
                </c:pt>
                <c:pt idx="164">
                  <c:v>7.2</c:v>
                </c:pt>
                <c:pt idx="165">
                  <c:v>1.8</c:v>
                </c:pt>
                <c:pt idx="166">
                  <c:v>1.8</c:v>
                </c:pt>
                <c:pt idx="167">
                  <c:v>5058.7402000000002</c:v>
                </c:pt>
                <c:pt idx="168">
                  <c:v>0.14149999999999999</c:v>
                </c:pt>
                <c:pt idx="169">
                  <c:v>14.68</c:v>
                </c:pt>
                <c:pt idx="170">
                  <c:v>1.48</c:v>
                </c:pt>
                <c:pt idx="171">
                  <c:v>5.95</c:v>
                </c:pt>
                <c:pt idx="172">
                  <c:v>0.29299999999999998</c:v>
                </c:pt>
                <c:pt idx="173">
                  <c:v>2.59</c:v>
                </c:pt>
                <c:pt idx="174">
                  <c:v>2.99</c:v>
                </c:pt>
                <c:pt idx="175">
                  <c:v>7.36</c:v>
                </c:pt>
                <c:pt idx="176">
                  <c:v>0.53800000000000003</c:v>
                </c:pt>
                <c:pt idx="177">
                  <c:v>0.13800000000000001</c:v>
                </c:pt>
                <c:pt idx="178">
                  <c:v>20</c:v>
                </c:pt>
                <c:pt idx="179">
                  <c:v>50.9</c:v>
                </c:pt>
                <c:pt idx="180">
                  <c:v>4653.0698000000002</c:v>
                </c:pt>
                <c:pt idx="181">
                  <c:v>0.94799999999999995</c:v>
                </c:pt>
                <c:pt idx="182">
                  <c:v>3.76</c:v>
                </c:pt>
                <c:pt idx="183">
                  <c:v>1.98</c:v>
                </c:pt>
                <c:pt idx="184">
                  <c:v>2.2400000000000002</c:v>
                </c:pt>
                <c:pt idx="185">
                  <c:v>0.7</c:v>
                </c:pt>
                <c:pt idx="186">
                  <c:v>0.27500000000000002</c:v>
                </c:pt>
                <c:pt idx="187">
                  <c:v>0.35599999999999998</c:v>
                </c:pt>
                <c:pt idx="188">
                  <c:v>0.16</c:v>
                </c:pt>
                <c:pt idx="189">
                  <c:v>1.625</c:v>
                </c:pt>
                <c:pt idx="190">
                  <c:v>573.07000000000005</c:v>
                </c:pt>
                <c:pt idx="191">
                  <c:v>2877.6298999999999</c:v>
                </c:pt>
                <c:pt idx="193">
                  <c:v>1.55</c:v>
                </c:pt>
                <c:pt idx="194">
                  <c:v>3.56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0.2455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428</c:v>
                </c:pt>
                <c:pt idx="203">
                  <c:v>5.6</c:v>
                </c:pt>
                <c:pt idx="204">
                  <c:v>0</c:v>
                </c:pt>
                <c:pt idx="205">
                  <c:v>1.855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0.44900000000000001</c:v>
                </c:pt>
                <c:pt idx="214">
                  <c:v>4.28</c:v>
                </c:pt>
                <c:pt idx="215">
                  <c:v>1.28</c:v>
                </c:pt>
                <c:pt idx="216">
                  <c:v>7.25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28.15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1.538</c:v>
                </c:pt>
                <c:pt idx="227">
                  <c:v>0.04</c:v>
                </c:pt>
                <c:pt idx="228">
                  <c:v>6.665</c:v>
                </c:pt>
                <c:pt idx="229">
                  <c:v>48</c:v>
                </c:pt>
                <c:pt idx="230">
                  <c:v>1.44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2.04</c:v>
                </c:pt>
                <c:pt idx="235">
                  <c:v>3.7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0.66500000000000004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2.81</c:v>
                </c:pt>
                <c:pt idx="245">
                  <c:v>32.200000000000003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3.18</c:v>
                </c:pt>
                <c:pt idx="250">
                  <c:v>0.60499999999999998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39.880000000000003</c:v>
                </c:pt>
                <c:pt idx="255">
                  <c:v>6.8</c:v>
                </c:pt>
                <c:pt idx="256">
                  <c:v>2.52</c:v>
                </c:pt>
                <c:pt idx="257">
                  <c:v>0</c:v>
                </c:pt>
                <c:pt idx="258">
                  <c:v>0.48</c:v>
                </c:pt>
                <c:pt idx="259">
                  <c:v>22.62</c:v>
                </c:pt>
                <c:pt idx="260">
                  <c:v>4.45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3.02</c:v>
                </c:pt>
                <c:pt idx="264">
                  <c:v>0.51</c:v>
                </c:pt>
                <c:pt idx="265">
                  <c:v>41.56</c:v>
                </c:pt>
                <c:pt idx="266">
                  <c:v>8822.2998000000007</c:v>
                </c:pt>
                <c:pt idx="267">
                  <c:v>52.7</c:v>
                </c:pt>
                <c:pt idx="268">
                  <c:v>3.4</c:v>
                </c:pt>
                <c:pt idx="269">
                  <c:v>1.24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2.64</c:v>
                </c:pt>
                <c:pt idx="277">
                  <c:v>1.8</c:v>
                </c:pt>
                <c:pt idx="278">
                  <c:v>0.86399999999999999</c:v>
                </c:pt>
                <c:pt idx="279">
                  <c:v>28.2</c:v>
                </c:pt>
                <c:pt idx="280">
                  <c:v>0</c:v>
                </c:pt>
                <c:pt idx="281">
                  <c:v>0</c:v>
                </c:pt>
                <c:pt idx="282">
                  <c:v>39</c:v>
                </c:pt>
                <c:pt idx="283">
                  <c:v>37.6</c:v>
                </c:pt>
                <c:pt idx="284">
                  <c:v>2.4700000000000002</c:v>
                </c:pt>
                <c:pt idx="285">
                  <c:v>1.476</c:v>
                </c:pt>
                <c:pt idx="286">
                  <c:v>14.53</c:v>
                </c:pt>
                <c:pt idx="287">
                  <c:v>10.5</c:v>
                </c:pt>
                <c:pt idx="288">
                  <c:v>2.1</c:v>
                </c:pt>
                <c:pt idx="289">
                  <c:v>4.46</c:v>
                </c:pt>
                <c:pt idx="290">
                  <c:v>0.86599999999999999</c:v>
                </c:pt>
                <c:pt idx="291">
                  <c:v>19.260000000000002</c:v>
                </c:pt>
                <c:pt idx="292">
                  <c:v>10.94</c:v>
                </c:pt>
                <c:pt idx="293">
                  <c:v>0.81799999999999995</c:v>
                </c:pt>
                <c:pt idx="294">
                  <c:v>6.6</c:v>
                </c:pt>
                <c:pt idx="295">
                  <c:v>3.48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9.0500000000000007</c:v>
                </c:pt>
                <c:pt idx="299">
                  <c:v>1E-3</c:v>
                </c:pt>
                <c:pt idx="300">
                  <c:v>9.5299999999999994</c:v>
                </c:pt>
                <c:pt idx="301">
                  <c:v>0.33300000000000002</c:v>
                </c:pt>
                <c:pt idx="302">
                  <c:v>7.86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14.9</c:v>
                </c:pt>
                <c:pt idx="307">
                  <c:v>4.4649999999999999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0.29599999999999999</c:v>
                </c:pt>
                <c:pt idx="312">
                  <c:v>1.33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7.86</c:v>
                </c:pt>
                <c:pt idx="316">
                  <c:v>5.2</c:v>
                </c:pt>
                <c:pt idx="317">
                  <c:v>6.0000000000000001E-3</c:v>
                </c:pt>
                <c:pt idx="318">
                  <c:v>5.58</c:v>
                </c:pt>
                <c:pt idx="319">
                  <c:v>6.68</c:v>
                </c:pt>
                <c:pt idx="320">
                  <c:v>1.74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4836.2597999999998</c:v>
                </c:pt>
                <c:pt idx="324">
                  <c:v>0</c:v>
                </c:pt>
                <c:pt idx="325">
                  <c:v>0.17150000000000001</c:v>
                </c:pt>
                <c:pt idx="326">
                  <c:v>2</c:v>
                </c:pt>
                <c:pt idx="327">
                  <c:v>15.32</c:v>
                </c:pt>
                <c:pt idx="328">
                  <c:v>1.48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0.29699999999999999</c:v>
                </c:pt>
                <c:pt idx="333">
                  <c:v>0.44</c:v>
                </c:pt>
                <c:pt idx="334">
                  <c:v>0</c:v>
                </c:pt>
                <c:pt idx="335">
                  <c:v>1.865</c:v>
                </c:pt>
                <c:pt idx="336">
                  <c:v>0</c:v>
                </c:pt>
                <c:pt idx="337">
                  <c:v>2.99</c:v>
                </c:pt>
                <c:pt idx="338">
                  <c:v>0.61599999999999999</c:v>
                </c:pt>
                <c:pt idx="339">
                  <c:v>6.6</c:v>
                </c:pt>
                <c:pt idx="340">
                  <c:v>0.51600000000000001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52.7</c:v>
                </c:pt>
                <c:pt idx="351">
                  <c:v>19.64</c:v>
                </c:pt>
                <c:pt idx="352">
                  <c:v>17.37</c:v>
                </c:pt>
                <c:pt idx="353">
                  <c:v>4184.5298000000003</c:v>
                </c:pt>
                <c:pt idx="354">
                  <c:v>0.91800000000000004</c:v>
                </c:pt>
                <c:pt idx="355">
                  <c:v>3.9</c:v>
                </c:pt>
                <c:pt idx="356">
                  <c:v>2</c:v>
                </c:pt>
                <c:pt idx="357">
                  <c:v>0.16800000000000001</c:v>
                </c:pt>
                <c:pt idx="358">
                  <c:v>1.95</c:v>
                </c:pt>
                <c:pt idx="359">
                  <c:v>0.7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0.26200000000000001</c:v>
                </c:pt>
                <c:pt idx="363">
                  <c:v>0.42399999999999999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1.33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5.05</c:v>
                </c:pt>
                <c:pt idx="2">
                  <c:v>3.99</c:v>
                </c:pt>
                <c:pt idx="3">
                  <c:v>0.47899999999999998</c:v>
                </c:pt>
                <c:pt idx="4">
                  <c:v>8.17</c:v>
                </c:pt>
                <c:pt idx="5">
                  <c:v>62.04</c:v>
                </c:pt>
                <c:pt idx="6">
                  <c:v>62.04</c:v>
                </c:pt>
                <c:pt idx="7">
                  <c:v>4.7350000000000003</c:v>
                </c:pt>
                <c:pt idx="8">
                  <c:v>6.19</c:v>
                </c:pt>
                <c:pt idx="9">
                  <c:v>1.02</c:v>
                </c:pt>
                <c:pt idx="10">
                  <c:v>13.7</c:v>
                </c:pt>
                <c:pt idx="11">
                  <c:v>5.99</c:v>
                </c:pt>
                <c:pt idx="12">
                  <c:v>3.9420000000000002</c:v>
                </c:pt>
                <c:pt idx="13">
                  <c:v>14.45</c:v>
                </c:pt>
                <c:pt idx="14">
                  <c:v>8.1999999999999993</c:v>
                </c:pt>
                <c:pt idx="15">
                  <c:v>13.07</c:v>
                </c:pt>
                <c:pt idx="16">
                  <c:v>4.5599999999999996</c:v>
                </c:pt>
                <c:pt idx="17">
                  <c:v>8.1</c:v>
                </c:pt>
                <c:pt idx="18">
                  <c:v>1.155</c:v>
                </c:pt>
                <c:pt idx="19">
                  <c:v>2916.5</c:v>
                </c:pt>
                <c:pt idx="20">
                  <c:v>2420.6599000000001</c:v>
                </c:pt>
                <c:pt idx="21">
                  <c:v>19.8</c:v>
                </c:pt>
                <c:pt idx="22">
                  <c:v>1.84</c:v>
                </c:pt>
                <c:pt idx="23">
                  <c:v>8.5</c:v>
                </c:pt>
                <c:pt idx="24">
                  <c:v>19.3</c:v>
                </c:pt>
                <c:pt idx="25">
                  <c:v>1.6919999999999999</c:v>
                </c:pt>
                <c:pt idx="26">
                  <c:v>2.56</c:v>
                </c:pt>
                <c:pt idx="27">
                  <c:v>0</c:v>
                </c:pt>
                <c:pt idx="28">
                  <c:v>9.6999999999999993</c:v>
                </c:pt>
                <c:pt idx="29">
                  <c:v>2.11</c:v>
                </c:pt>
                <c:pt idx="30">
                  <c:v>1.1519999999999999</c:v>
                </c:pt>
                <c:pt idx="31">
                  <c:v>23.98</c:v>
                </c:pt>
                <c:pt idx="32">
                  <c:v>8</c:v>
                </c:pt>
                <c:pt idx="33">
                  <c:v>1.204</c:v>
                </c:pt>
                <c:pt idx="34">
                  <c:v>10</c:v>
                </c:pt>
                <c:pt idx="35">
                  <c:v>10.050000000000001</c:v>
                </c:pt>
                <c:pt idx="36">
                  <c:v>16282.54</c:v>
                </c:pt>
                <c:pt idx="37">
                  <c:v>21.04</c:v>
                </c:pt>
                <c:pt idx="38">
                  <c:v>12.75</c:v>
                </c:pt>
                <c:pt idx="39">
                  <c:v>0</c:v>
                </c:pt>
                <c:pt idx="40">
                  <c:v>2.59</c:v>
                </c:pt>
                <c:pt idx="41">
                  <c:v>0</c:v>
                </c:pt>
                <c:pt idx="42">
                  <c:v>0.32900000000000001</c:v>
                </c:pt>
                <c:pt idx="43">
                  <c:v>2750.0900999999999</c:v>
                </c:pt>
                <c:pt idx="44">
                  <c:v>3.95</c:v>
                </c:pt>
                <c:pt idx="45">
                  <c:v>54.6</c:v>
                </c:pt>
                <c:pt idx="46">
                  <c:v>1.85</c:v>
                </c:pt>
                <c:pt idx="47">
                  <c:v>5.05</c:v>
                </c:pt>
                <c:pt idx="48">
                  <c:v>5.85</c:v>
                </c:pt>
                <c:pt idx="49">
                  <c:v>2.17</c:v>
                </c:pt>
                <c:pt idx="50">
                  <c:v>14.7</c:v>
                </c:pt>
                <c:pt idx="51">
                  <c:v>1.4239999999999999</c:v>
                </c:pt>
                <c:pt idx="52">
                  <c:v>10.7</c:v>
                </c:pt>
                <c:pt idx="53">
                  <c:v>2.64</c:v>
                </c:pt>
                <c:pt idx="54">
                  <c:v>1.895</c:v>
                </c:pt>
                <c:pt idx="55">
                  <c:v>4.59</c:v>
                </c:pt>
                <c:pt idx="56">
                  <c:v>0</c:v>
                </c:pt>
                <c:pt idx="57">
                  <c:v>1.27</c:v>
                </c:pt>
                <c:pt idx="58">
                  <c:v>15.14</c:v>
                </c:pt>
                <c:pt idx="59">
                  <c:v>4.12</c:v>
                </c:pt>
                <c:pt idx="60">
                  <c:v>2.0699999999999998</c:v>
                </c:pt>
                <c:pt idx="61">
                  <c:v>0</c:v>
                </c:pt>
                <c:pt idx="62">
                  <c:v>7.21</c:v>
                </c:pt>
                <c:pt idx="63">
                  <c:v>4.34</c:v>
                </c:pt>
                <c:pt idx="64">
                  <c:v>10.4</c:v>
                </c:pt>
                <c:pt idx="65">
                  <c:v>3.7749999999999999</c:v>
                </c:pt>
                <c:pt idx="66">
                  <c:v>5.8999999999999997E-2</c:v>
                </c:pt>
                <c:pt idx="67">
                  <c:v>7.85</c:v>
                </c:pt>
                <c:pt idx="68">
                  <c:v>1.0549999999999999</c:v>
                </c:pt>
                <c:pt idx="69">
                  <c:v>0.312</c:v>
                </c:pt>
                <c:pt idx="70">
                  <c:v>4.3049999999999997</c:v>
                </c:pt>
                <c:pt idx="71">
                  <c:v>6235.3900999999996</c:v>
                </c:pt>
                <c:pt idx="72">
                  <c:v>6235.3900999999996</c:v>
                </c:pt>
                <c:pt idx="73">
                  <c:v>12666.9902</c:v>
                </c:pt>
                <c:pt idx="74">
                  <c:v>5014.8900999999996</c:v>
                </c:pt>
                <c:pt idx="75">
                  <c:v>10189.419900000001</c:v>
                </c:pt>
                <c:pt idx="76">
                  <c:v>7972.21</c:v>
                </c:pt>
                <c:pt idx="77">
                  <c:v>12855.1602</c:v>
                </c:pt>
                <c:pt idx="78">
                  <c:v>6115.8397999999997</c:v>
                </c:pt>
                <c:pt idx="79">
                  <c:v>12882.3701</c:v>
                </c:pt>
                <c:pt idx="80">
                  <c:v>5643.9701999999997</c:v>
                </c:pt>
                <c:pt idx="81">
                  <c:v>7162.3900999999996</c:v>
                </c:pt>
                <c:pt idx="82">
                  <c:v>1472.1899000000001</c:v>
                </c:pt>
                <c:pt idx="83">
                  <c:v>1472.1899000000001</c:v>
                </c:pt>
                <c:pt idx="84">
                  <c:v>4970.2402000000002</c:v>
                </c:pt>
                <c:pt idx="85">
                  <c:v>0</c:v>
                </c:pt>
                <c:pt idx="86">
                  <c:v>3069.1298999999999</c:v>
                </c:pt>
                <c:pt idx="87">
                  <c:v>3069.1298999999999</c:v>
                </c:pt>
                <c:pt idx="88">
                  <c:v>0</c:v>
                </c:pt>
                <c:pt idx="89">
                  <c:v>2457.3501000000001</c:v>
                </c:pt>
                <c:pt idx="90">
                  <c:v>2.39</c:v>
                </c:pt>
                <c:pt idx="91">
                  <c:v>48.32</c:v>
                </c:pt>
                <c:pt idx="92">
                  <c:v>0.28799999999999998</c:v>
                </c:pt>
                <c:pt idx="93">
                  <c:v>0.28799999999999998</c:v>
                </c:pt>
                <c:pt idx="94">
                  <c:v>3418.02</c:v>
                </c:pt>
                <c:pt idx="95">
                  <c:v>1.84</c:v>
                </c:pt>
                <c:pt idx="96">
                  <c:v>0.36449999999999999</c:v>
                </c:pt>
                <c:pt idx="97">
                  <c:v>4.1500000000000004</c:v>
                </c:pt>
                <c:pt idx="98">
                  <c:v>6.76</c:v>
                </c:pt>
                <c:pt idx="99">
                  <c:v>6.87</c:v>
                </c:pt>
                <c:pt idx="100">
                  <c:v>1.46</c:v>
                </c:pt>
                <c:pt idx="101">
                  <c:v>3.415</c:v>
                </c:pt>
                <c:pt idx="102">
                  <c:v>0.24349999999999999</c:v>
                </c:pt>
                <c:pt idx="103">
                  <c:v>418</c:v>
                </c:pt>
                <c:pt idx="104">
                  <c:v>1.9</c:v>
                </c:pt>
                <c:pt idx="105">
                  <c:v>0</c:v>
                </c:pt>
                <c:pt idx="106">
                  <c:v>0.45400000000000001</c:v>
                </c:pt>
                <c:pt idx="107">
                  <c:v>1.1839999999999999</c:v>
                </c:pt>
                <c:pt idx="108">
                  <c:v>7.25</c:v>
                </c:pt>
                <c:pt idx="109">
                  <c:v>30.6</c:v>
                </c:pt>
                <c:pt idx="110">
                  <c:v>0</c:v>
                </c:pt>
                <c:pt idx="111">
                  <c:v>1.5780000000000001</c:v>
                </c:pt>
                <c:pt idx="112">
                  <c:v>6.98</c:v>
                </c:pt>
                <c:pt idx="113">
                  <c:v>46.4</c:v>
                </c:pt>
                <c:pt idx="114">
                  <c:v>1.4950000000000001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3.74</c:v>
                </c:pt>
                <c:pt idx="119">
                  <c:v>1.59</c:v>
                </c:pt>
                <c:pt idx="120">
                  <c:v>0.625</c:v>
                </c:pt>
                <c:pt idx="121">
                  <c:v>8.8000000000000007</c:v>
                </c:pt>
                <c:pt idx="122">
                  <c:v>2.88</c:v>
                </c:pt>
                <c:pt idx="123">
                  <c:v>30.6</c:v>
                </c:pt>
                <c:pt idx="124">
                  <c:v>3.27</c:v>
                </c:pt>
                <c:pt idx="125">
                  <c:v>0.62</c:v>
                </c:pt>
                <c:pt idx="126">
                  <c:v>41.6</c:v>
                </c:pt>
                <c:pt idx="127">
                  <c:v>6.92</c:v>
                </c:pt>
                <c:pt idx="128">
                  <c:v>2.5499999999999998</c:v>
                </c:pt>
                <c:pt idx="129">
                  <c:v>0.52</c:v>
                </c:pt>
                <c:pt idx="130">
                  <c:v>22.2</c:v>
                </c:pt>
                <c:pt idx="131">
                  <c:v>0</c:v>
                </c:pt>
                <c:pt idx="132">
                  <c:v>2.99</c:v>
                </c:pt>
                <c:pt idx="133">
                  <c:v>0</c:v>
                </c:pt>
                <c:pt idx="134">
                  <c:v>42.86</c:v>
                </c:pt>
                <c:pt idx="135">
                  <c:v>0</c:v>
                </c:pt>
                <c:pt idx="136">
                  <c:v>45.18</c:v>
                </c:pt>
                <c:pt idx="137">
                  <c:v>3.36</c:v>
                </c:pt>
                <c:pt idx="138">
                  <c:v>1.19</c:v>
                </c:pt>
                <c:pt idx="139">
                  <c:v>2.63</c:v>
                </c:pt>
                <c:pt idx="140">
                  <c:v>0.98399999999999999</c:v>
                </c:pt>
                <c:pt idx="141">
                  <c:v>35.4</c:v>
                </c:pt>
                <c:pt idx="142">
                  <c:v>46</c:v>
                </c:pt>
                <c:pt idx="143">
                  <c:v>39.6</c:v>
                </c:pt>
                <c:pt idx="144">
                  <c:v>2.35</c:v>
                </c:pt>
                <c:pt idx="145">
                  <c:v>1.518</c:v>
                </c:pt>
                <c:pt idx="146">
                  <c:v>10.41</c:v>
                </c:pt>
                <c:pt idx="147">
                  <c:v>0</c:v>
                </c:pt>
                <c:pt idx="148">
                  <c:v>0.85</c:v>
                </c:pt>
                <c:pt idx="149">
                  <c:v>0.85</c:v>
                </c:pt>
                <c:pt idx="150">
                  <c:v>19.82</c:v>
                </c:pt>
                <c:pt idx="151">
                  <c:v>10.88</c:v>
                </c:pt>
                <c:pt idx="152">
                  <c:v>0.77</c:v>
                </c:pt>
                <c:pt idx="153">
                  <c:v>3.56</c:v>
                </c:pt>
                <c:pt idx="154">
                  <c:v>8.8780000000000001</c:v>
                </c:pt>
                <c:pt idx="155">
                  <c:v>9.9</c:v>
                </c:pt>
                <c:pt idx="156">
                  <c:v>8.24</c:v>
                </c:pt>
                <c:pt idx="157">
                  <c:v>14.3</c:v>
                </c:pt>
                <c:pt idx="158">
                  <c:v>4.5999999999999996</c:v>
                </c:pt>
                <c:pt idx="159">
                  <c:v>0.32</c:v>
                </c:pt>
                <c:pt idx="160">
                  <c:v>1.38</c:v>
                </c:pt>
                <c:pt idx="161">
                  <c:v>8</c:v>
                </c:pt>
                <c:pt idx="162">
                  <c:v>3.28</c:v>
                </c:pt>
                <c:pt idx="163">
                  <c:v>5.67</c:v>
                </c:pt>
                <c:pt idx="164">
                  <c:v>7</c:v>
                </c:pt>
                <c:pt idx="165">
                  <c:v>1.7</c:v>
                </c:pt>
                <c:pt idx="166">
                  <c:v>1.7</c:v>
                </c:pt>
                <c:pt idx="167">
                  <c:v>4946.2700000000004</c:v>
                </c:pt>
                <c:pt idx="168">
                  <c:v>0.17649999999999999</c:v>
                </c:pt>
                <c:pt idx="169">
                  <c:v>14.68</c:v>
                </c:pt>
                <c:pt idx="170">
                  <c:v>1.5</c:v>
                </c:pt>
                <c:pt idx="171">
                  <c:v>6.3</c:v>
                </c:pt>
                <c:pt idx="172">
                  <c:v>0.29799999999999999</c:v>
                </c:pt>
                <c:pt idx="173">
                  <c:v>1.82</c:v>
                </c:pt>
                <c:pt idx="174">
                  <c:v>3.1</c:v>
                </c:pt>
                <c:pt idx="175">
                  <c:v>6.92</c:v>
                </c:pt>
                <c:pt idx="176">
                  <c:v>0.48199999999999998</c:v>
                </c:pt>
                <c:pt idx="177">
                  <c:v>0</c:v>
                </c:pt>
                <c:pt idx="178">
                  <c:v>0</c:v>
                </c:pt>
                <c:pt idx="179">
                  <c:v>52.6</c:v>
                </c:pt>
                <c:pt idx="180">
                  <c:v>0</c:v>
                </c:pt>
                <c:pt idx="181">
                  <c:v>0.97599999999999998</c:v>
                </c:pt>
                <c:pt idx="182">
                  <c:v>3.9</c:v>
                </c:pt>
                <c:pt idx="183">
                  <c:v>2.0249999999999999</c:v>
                </c:pt>
                <c:pt idx="184">
                  <c:v>2.0099999999999998</c:v>
                </c:pt>
                <c:pt idx="185">
                  <c:v>0.69</c:v>
                </c:pt>
                <c:pt idx="186">
                  <c:v>0.26100000000000001</c:v>
                </c:pt>
                <c:pt idx="187">
                  <c:v>0.44</c:v>
                </c:pt>
                <c:pt idx="188">
                  <c:v>0</c:v>
                </c:pt>
                <c:pt idx="189">
                  <c:v>1.41</c:v>
                </c:pt>
                <c:pt idx="190">
                  <c:v>0</c:v>
                </c:pt>
                <c:pt idx="191">
                  <c:v>2750.0900999999999</c:v>
                </c:pt>
                <c:pt idx="193">
                  <c:v>1.57</c:v>
                </c:pt>
                <c:pt idx="194">
                  <c:v>3.51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0.22800000000000001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434</c:v>
                </c:pt>
                <c:pt idx="203">
                  <c:v>0</c:v>
                </c:pt>
                <c:pt idx="204">
                  <c:v>0.4</c:v>
                </c:pt>
                <c:pt idx="205">
                  <c:v>1.8149999999999999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</c:v>
                </c:pt>
                <c:pt idx="214">
                  <c:v>0</c:v>
                </c:pt>
                <c:pt idx="215">
                  <c:v>1.3140000000000001</c:v>
                </c:pt>
                <c:pt idx="216">
                  <c:v>7.77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27.6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1.532</c:v>
                </c:pt>
                <c:pt idx="227">
                  <c:v>0</c:v>
                </c:pt>
                <c:pt idx="228">
                  <c:v>6.1050000000000004</c:v>
                </c:pt>
                <c:pt idx="229">
                  <c:v>39.200000000000003</c:v>
                </c:pt>
                <c:pt idx="230">
                  <c:v>1.49</c:v>
                </c:pt>
                <c:pt idx="231">
                  <c:v>0.252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3.92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0.71499999999999997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2.7</c:v>
                </c:pt>
                <c:pt idx="245">
                  <c:v>33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3.38</c:v>
                </c:pt>
                <c:pt idx="250">
                  <c:v>0.56999999999999995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34.6</c:v>
                </c:pt>
                <c:pt idx="255">
                  <c:v>6.9</c:v>
                </c:pt>
                <c:pt idx="256">
                  <c:v>2.46</c:v>
                </c:pt>
                <c:pt idx="257">
                  <c:v>0.97199999999999998</c:v>
                </c:pt>
                <c:pt idx="258">
                  <c:v>0.51500000000000001</c:v>
                </c:pt>
                <c:pt idx="259">
                  <c:v>21.4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3.02</c:v>
                </c:pt>
                <c:pt idx="264">
                  <c:v>0</c:v>
                </c:pt>
                <c:pt idx="265">
                  <c:v>39.92</c:v>
                </c:pt>
                <c:pt idx="266">
                  <c:v>0</c:v>
                </c:pt>
                <c:pt idx="267">
                  <c:v>45.18</c:v>
                </c:pt>
                <c:pt idx="268">
                  <c:v>3.3</c:v>
                </c:pt>
                <c:pt idx="269">
                  <c:v>1.2849999999999999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</c:v>
                </c:pt>
                <c:pt idx="277">
                  <c:v>0</c:v>
                </c:pt>
                <c:pt idx="278">
                  <c:v>0.83</c:v>
                </c:pt>
                <c:pt idx="279">
                  <c:v>28.8</c:v>
                </c:pt>
                <c:pt idx="280">
                  <c:v>0</c:v>
                </c:pt>
                <c:pt idx="281">
                  <c:v>0.54</c:v>
                </c:pt>
                <c:pt idx="282">
                  <c:v>38.4</c:v>
                </c:pt>
                <c:pt idx="283">
                  <c:v>36.200000000000003</c:v>
                </c:pt>
                <c:pt idx="284">
                  <c:v>2.29</c:v>
                </c:pt>
                <c:pt idx="285">
                  <c:v>1.5760000000000001</c:v>
                </c:pt>
                <c:pt idx="286">
                  <c:v>15.14</c:v>
                </c:pt>
                <c:pt idx="287">
                  <c:v>9.98</c:v>
                </c:pt>
                <c:pt idx="288">
                  <c:v>0</c:v>
                </c:pt>
                <c:pt idx="289">
                  <c:v>0</c:v>
                </c:pt>
                <c:pt idx="290">
                  <c:v>0.81</c:v>
                </c:pt>
                <c:pt idx="291">
                  <c:v>17.920000000000002</c:v>
                </c:pt>
                <c:pt idx="292">
                  <c:v>11.18</c:v>
                </c:pt>
                <c:pt idx="293">
                  <c:v>0.77200000000000002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8.6999999999999993</c:v>
                </c:pt>
                <c:pt idx="299">
                  <c:v>0</c:v>
                </c:pt>
                <c:pt idx="300">
                  <c:v>9.75</c:v>
                </c:pt>
                <c:pt idx="301">
                  <c:v>0</c:v>
                </c:pt>
                <c:pt idx="302">
                  <c:v>8.18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15.9</c:v>
                </c:pt>
                <c:pt idx="307">
                  <c:v>4.33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0.29899999999999999</c:v>
                </c:pt>
                <c:pt idx="312">
                  <c:v>1.4279999999999999</c:v>
                </c:pt>
                <c:pt idx="313">
                  <c:v>0</c:v>
                </c:pt>
                <c:pt idx="314">
                  <c:v>0</c:v>
                </c:pt>
                <c:pt idx="315">
                  <c:v>7.13</c:v>
                </c:pt>
                <c:pt idx="316">
                  <c:v>5.75</c:v>
                </c:pt>
                <c:pt idx="317">
                  <c:v>0</c:v>
                </c:pt>
                <c:pt idx="318">
                  <c:v>5.98</c:v>
                </c:pt>
                <c:pt idx="319">
                  <c:v>6.48</c:v>
                </c:pt>
                <c:pt idx="320">
                  <c:v>1.635</c:v>
                </c:pt>
                <c:pt idx="321">
                  <c:v>0</c:v>
                </c:pt>
                <c:pt idx="322">
                  <c:v>0</c:v>
                </c:pt>
                <c:pt idx="323">
                  <c:v>4624.4301999999998</c:v>
                </c:pt>
                <c:pt idx="324">
                  <c:v>0</c:v>
                </c:pt>
                <c:pt idx="325">
                  <c:v>0.1525</c:v>
                </c:pt>
                <c:pt idx="326">
                  <c:v>0</c:v>
                </c:pt>
                <c:pt idx="327">
                  <c:v>14.92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0.30299999999999999</c:v>
                </c:pt>
                <c:pt idx="333">
                  <c:v>0</c:v>
                </c:pt>
                <c:pt idx="334">
                  <c:v>1.04</c:v>
                </c:pt>
                <c:pt idx="335">
                  <c:v>1.74</c:v>
                </c:pt>
                <c:pt idx="336">
                  <c:v>6.9000000000000006E-2</c:v>
                </c:pt>
                <c:pt idx="337">
                  <c:v>3.3</c:v>
                </c:pt>
                <c:pt idx="338">
                  <c:v>0</c:v>
                </c:pt>
                <c:pt idx="339">
                  <c:v>6.24</c:v>
                </c:pt>
                <c:pt idx="340">
                  <c:v>0.48699999999999999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48.5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1.42</c:v>
                </c:pt>
                <c:pt idx="355">
                  <c:v>3.8</c:v>
                </c:pt>
                <c:pt idx="356">
                  <c:v>2.08</c:v>
                </c:pt>
                <c:pt idx="357">
                  <c:v>0</c:v>
                </c:pt>
                <c:pt idx="358">
                  <c:v>1.89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0.26800000000000002</c:v>
                </c:pt>
                <c:pt idx="363">
                  <c:v>0.44400000000000001</c:v>
                </c:pt>
                <c:pt idx="364">
                  <c:v>0</c:v>
                </c:pt>
                <c:pt idx="365">
                  <c:v>0</c:v>
                </c:pt>
                <c:pt idx="366">
                  <c:v>1.38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0</c:v>
                </c:pt>
                <c:pt idx="5">
                  <c:v>28</c:v>
                </c:pt>
                <c:pt idx="6">
                  <c:v>28</c:v>
                </c:pt>
                <c:pt idx="7">
                  <c:v>0</c:v>
                </c:pt>
                <c:pt idx="8">
                  <c:v>20</c:v>
                </c:pt>
                <c:pt idx="9">
                  <c:v>36</c:v>
                </c:pt>
                <c:pt idx="10">
                  <c:v>18</c:v>
                </c:pt>
                <c:pt idx="11">
                  <c:v>13</c:v>
                </c:pt>
                <c:pt idx="12">
                  <c:v>33</c:v>
                </c:pt>
                <c:pt idx="13">
                  <c:v>32</c:v>
                </c:pt>
                <c:pt idx="14">
                  <c:v>0</c:v>
                </c:pt>
                <c:pt idx="15">
                  <c:v>19</c:v>
                </c:pt>
                <c:pt idx="16">
                  <c:v>0</c:v>
                </c:pt>
                <c:pt idx="17">
                  <c:v>25</c:v>
                </c:pt>
                <c:pt idx="18">
                  <c:v>16</c:v>
                </c:pt>
                <c:pt idx="19">
                  <c:v>32</c:v>
                </c:pt>
                <c:pt idx="20">
                  <c:v>0</c:v>
                </c:pt>
                <c:pt idx="21">
                  <c:v>0</c:v>
                </c:pt>
                <c:pt idx="22">
                  <c:v>17</c:v>
                </c:pt>
                <c:pt idx="23">
                  <c:v>49</c:v>
                </c:pt>
                <c:pt idx="24">
                  <c:v>0</c:v>
                </c:pt>
                <c:pt idx="25">
                  <c:v>20</c:v>
                </c:pt>
                <c:pt idx="26">
                  <c:v>11</c:v>
                </c:pt>
                <c:pt idx="27">
                  <c:v>0</c:v>
                </c:pt>
                <c:pt idx="28">
                  <c:v>21</c:v>
                </c:pt>
                <c:pt idx="29">
                  <c:v>41</c:v>
                </c:pt>
                <c:pt idx="30">
                  <c:v>0</c:v>
                </c:pt>
                <c:pt idx="31">
                  <c:v>14</c:v>
                </c:pt>
                <c:pt idx="32">
                  <c:v>0</c:v>
                </c:pt>
                <c:pt idx="33">
                  <c:v>0</c:v>
                </c:pt>
                <c:pt idx="34">
                  <c:v>20</c:v>
                </c:pt>
                <c:pt idx="35">
                  <c:v>0</c:v>
                </c:pt>
                <c:pt idx="36">
                  <c:v>6</c:v>
                </c:pt>
                <c:pt idx="37">
                  <c:v>0</c:v>
                </c:pt>
                <c:pt idx="38">
                  <c:v>34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16</c:v>
                </c:pt>
                <c:pt idx="43">
                  <c:v>32</c:v>
                </c:pt>
                <c:pt idx="44">
                  <c:v>0</c:v>
                </c:pt>
                <c:pt idx="45">
                  <c:v>23</c:v>
                </c:pt>
                <c:pt idx="46">
                  <c:v>0</c:v>
                </c:pt>
                <c:pt idx="47">
                  <c:v>0</c:v>
                </c:pt>
                <c:pt idx="48">
                  <c:v>48</c:v>
                </c:pt>
                <c:pt idx="49">
                  <c:v>23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43</c:v>
                </c:pt>
                <c:pt idx="54">
                  <c:v>0</c:v>
                </c:pt>
                <c:pt idx="55">
                  <c:v>15</c:v>
                </c:pt>
                <c:pt idx="56">
                  <c:v>0</c:v>
                </c:pt>
                <c:pt idx="57">
                  <c:v>0</c:v>
                </c:pt>
                <c:pt idx="58">
                  <c:v>35</c:v>
                </c:pt>
                <c:pt idx="59">
                  <c:v>33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</c:v>
                </c:pt>
                <c:pt idx="66">
                  <c:v>30</c:v>
                </c:pt>
                <c:pt idx="67">
                  <c:v>42</c:v>
                </c:pt>
                <c:pt idx="68">
                  <c:v>4</c:v>
                </c:pt>
                <c:pt idx="69">
                  <c:v>0</c:v>
                </c:pt>
                <c:pt idx="70">
                  <c:v>25</c:v>
                </c:pt>
                <c:pt idx="71">
                  <c:v>32</c:v>
                </c:pt>
                <c:pt idx="72">
                  <c:v>32</c:v>
                </c:pt>
                <c:pt idx="73">
                  <c:v>0</c:v>
                </c:pt>
                <c:pt idx="74">
                  <c:v>33</c:v>
                </c:pt>
                <c:pt idx="75">
                  <c:v>0</c:v>
                </c:pt>
                <c:pt idx="76">
                  <c:v>0</c:v>
                </c:pt>
                <c:pt idx="77">
                  <c:v>32</c:v>
                </c:pt>
                <c:pt idx="78">
                  <c:v>49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32</c:v>
                </c:pt>
                <c:pt idx="83">
                  <c:v>32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28</c:v>
                </c:pt>
                <c:pt idx="91">
                  <c:v>0</c:v>
                </c:pt>
                <c:pt idx="92">
                  <c:v>30</c:v>
                </c:pt>
                <c:pt idx="93">
                  <c:v>30</c:v>
                </c:pt>
                <c:pt idx="94">
                  <c:v>0</c:v>
                </c:pt>
                <c:pt idx="95">
                  <c:v>0</c:v>
                </c:pt>
                <c:pt idx="96">
                  <c:v>41</c:v>
                </c:pt>
                <c:pt idx="97">
                  <c:v>33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30</c:v>
                </c:pt>
                <c:pt idx="103">
                  <c:v>6</c:v>
                </c:pt>
                <c:pt idx="104">
                  <c:v>0</c:v>
                </c:pt>
                <c:pt idx="105">
                  <c:v>0</c:v>
                </c:pt>
                <c:pt idx="106">
                  <c:v>29</c:v>
                </c:pt>
                <c:pt idx="107">
                  <c:v>4</c:v>
                </c:pt>
                <c:pt idx="108">
                  <c:v>0</c:v>
                </c:pt>
                <c:pt idx="109">
                  <c:v>30</c:v>
                </c:pt>
                <c:pt idx="110">
                  <c:v>0</c:v>
                </c:pt>
                <c:pt idx="111">
                  <c:v>14</c:v>
                </c:pt>
                <c:pt idx="112">
                  <c:v>31</c:v>
                </c:pt>
                <c:pt idx="113">
                  <c:v>23</c:v>
                </c:pt>
                <c:pt idx="114">
                  <c:v>16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32</c:v>
                </c:pt>
                <c:pt idx="119">
                  <c:v>0</c:v>
                </c:pt>
                <c:pt idx="120">
                  <c:v>9</c:v>
                </c:pt>
                <c:pt idx="121">
                  <c:v>0</c:v>
                </c:pt>
                <c:pt idx="122">
                  <c:v>0</c:v>
                </c:pt>
                <c:pt idx="123">
                  <c:v>17</c:v>
                </c:pt>
                <c:pt idx="124">
                  <c:v>0</c:v>
                </c:pt>
                <c:pt idx="125">
                  <c:v>29</c:v>
                </c:pt>
                <c:pt idx="126">
                  <c:v>31</c:v>
                </c:pt>
                <c:pt idx="127">
                  <c:v>8</c:v>
                </c:pt>
                <c:pt idx="128">
                  <c:v>25</c:v>
                </c:pt>
                <c:pt idx="129">
                  <c:v>0</c:v>
                </c:pt>
                <c:pt idx="130">
                  <c:v>5</c:v>
                </c:pt>
                <c:pt idx="131">
                  <c:v>0</c:v>
                </c:pt>
                <c:pt idx="132">
                  <c:v>21</c:v>
                </c:pt>
                <c:pt idx="133">
                  <c:v>0</c:v>
                </c:pt>
                <c:pt idx="134">
                  <c:v>48</c:v>
                </c:pt>
                <c:pt idx="135">
                  <c:v>0</c:v>
                </c:pt>
                <c:pt idx="136">
                  <c:v>0</c:v>
                </c:pt>
                <c:pt idx="137">
                  <c:v>34</c:v>
                </c:pt>
                <c:pt idx="138">
                  <c:v>7</c:v>
                </c:pt>
                <c:pt idx="139">
                  <c:v>0</c:v>
                </c:pt>
                <c:pt idx="140">
                  <c:v>0</c:v>
                </c:pt>
                <c:pt idx="141">
                  <c:v>17</c:v>
                </c:pt>
                <c:pt idx="142">
                  <c:v>12</c:v>
                </c:pt>
                <c:pt idx="143">
                  <c:v>21</c:v>
                </c:pt>
                <c:pt idx="144">
                  <c:v>0</c:v>
                </c:pt>
                <c:pt idx="145">
                  <c:v>0</c:v>
                </c:pt>
                <c:pt idx="146">
                  <c:v>43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39</c:v>
                </c:pt>
                <c:pt idx="151">
                  <c:v>0</c:v>
                </c:pt>
                <c:pt idx="152">
                  <c:v>0</c:v>
                </c:pt>
                <c:pt idx="153">
                  <c:v>8</c:v>
                </c:pt>
                <c:pt idx="154">
                  <c:v>33</c:v>
                </c:pt>
                <c:pt idx="155">
                  <c:v>14</c:v>
                </c:pt>
                <c:pt idx="156">
                  <c:v>0</c:v>
                </c:pt>
                <c:pt idx="157">
                  <c:v>0</c:v>
                </c:pt>
                <c:pt idx="158">
                  <c:v>15</c:v>
                </c:pt>
                <c:pt idx="159">
                  <c:v>19</c:v>
                </c:pt>
                <c:pt idx="160">
                  <c:v>0</c:v>
                </c:pt>
                <c:pt idx="161">
                  <c:v>32</c:v>
                </c:pt>
                <c:pt idx="162">
                  <c:v>0</c:v>
                </c:pt>
                <c:pt idx="163">
                  <c:v>32</c:v>
                </c:pt>
                <c:pt idx="164">
                  <c:v>29</c:v>
                </c:pt>
                <c:pt idx="165">
                  <c:v>28</c:v>
                </c:pt>
                <c:pt idx="166">
                  <c:v>28</c:v>
                </c:pt>
                <c:pt idx="167">
                  <c:v>0</c:v>
                </c:pt>
                <c:pt idx="168">
                  <c:v>30</c:v>
                </c:pt>
                <c:pt idx="169">
                  <c:v>33</c:v>
                </c:pt>
                <c:pt idx="170">
                  <c:v>0</c:v>
                </c:pt>
                <c:pt idx="171">
                  <c:v>0</c:v>
                </c:pt>
                <c:pt idx="172">
                  <c:v>6</c:v>
                </c:pt>
                <c:pt idx="173">
                  <c:v>0</c:v>
                </c:pt>
                <c:pt idx="174">
                  <c:v>8</c:v>
                </c:pt>
                <c:pt idx="175">
                  <c:v>20</c:v>
                </c:pt>
                <c:pt idx="176">
                  <c:v>41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11</c:v>
                </c:pt>
                <c:pt idx="187">
                  <c:v>18</c:v>
                </c:pt>
                <c:pt idx="188">
                  <c:v>0</c:v>
                </c:pt>
                <c:pt idx="189">
                  <c:v>12</c:v>
                </c:pt>
                <c:pt idx="190">
                  <c:v>0</c:v>
                </c:pt>
                <c:pt idx="191">
                  <c:v>32</c:v>
                </c:pt>
                <c:pt idx="193">
                  <c:v>0</c:v>
                </c:pt>
                <c:pt idx="194">
                  <c:v>43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10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27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9</c:v>
                </c:pt>
                <c:pt idx="214">
                  <c:v>0</c:v>
                </c:pt>
                <c:pt idx="215">
                  <c:v>15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10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44</c:v>
                </c:pt>
                <c:pt idx="227">
                  <c:v>0</c:v>
                </c:pt>
                <c:pt idx="228">
                  <c:v>11</c:v>
                </c:pt>
                <c:pt idx="229">
                  <c:v>3</c:v>
                </c:pt>
                <c:pt idx="230">
                  <c:v>27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44</c:v>
                </c:pt>
                <c:pt idx="242">
                  <c:v>0</c:v>
                </c:pt>
                <c:pt idx="243">
                  <c:v>52</c:v>
                </c:pt>
                <c:pt idx="244">
                  <c:v>0</c:v>
                </c:pt>
                <c:pt idx="245">
                  <c:v>29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11</c:v>
                </c:pt>
                <c:pt idx="255">
                  <c:v>0</c:v>
                </c:pt>
                <c:pt idx="256">
                  <c:v>5</c:v>
                </c:pt>
                <c:pt idx="257">
                  <c:v>52</c:v>
                </c:pt>
                <c:pt idx="258">
                  <c:v>0</c:v>
                </c:pt>
                <c:pt idx="259">
                  <c:v>17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28</c:v>
                </c:pt>
                <c:pt idx="266">
                  <c:v>0</c:v>
                </c:pt>
                <c:pt idx="267">
                  <c:v>0</c:v>
                </c:pt>
                <c:pt idx="268">
                  <c:v>14</c:v>
                </c:pt>
                <c:pt idx="269">
                  <c:v>8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43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9</c:v>
                </c:pt>
                <c:pt idx="283">
                  <c:v>1</c:v>
                </c:pt>
                <c:pt idx="284">
                  <c:v>42</c:v>
                </c:pt>
                <c:pt idx="285">
                  <c:v>32</c:v>
                </c:pt>
                <c:pt idx="286">
                  <c:v>29</c:v>
                </c:pt>
                <c:pt idx="287">
                  <c:v>23</c:v>
                </c:pt>
                <c:pt idx="288">
                  <c:v>0</c:v>
                </c:pt>
                <c:pt idx="289">
                  <c:v>0</c:v>
                </c:pt>
                <c:pt idx="290">
                  <c:v>28</c:v>
                </c:pt>
                <c:pt idx="291">
                  <c:v>19</c:v>
                </c:pt>
                <c:pt idx="292">
                  <c:v>43</c:v>
                </c:pt>
                <c:pt idx="293">
                  <c:v>11</c:v>
                </c:pt>
                <c:pt idx="294">
                  <c:v>9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13</c:v>
                </c:pt>
                <c:pt idx="299">
                  <c:v>0</c:v>
                </c:pt>
                <c:pt idx="300">
                  <c:v>56</c:v>
                </c:pt>
                <c:pt idx="301">
                  <c:v>8</c:v>
                </c:pt>
                <c:pt idx="302">
                  <c:v>36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41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12</c:v>
                </c:pt>
                <c:pt idx="316">
                  <c:v>0</c:v>
                </c:pt>
                <c:pt idx="317">
                  <c:v>0</c:v>
                </c:pt>
                <c:pt idx="318">
                  <c:v>12</c:v>
                </c:pt>
                <c:pt idx="319">
                  <c:v>9</c:v>
                </c:pt>
                <c:pt idx="320">
                  <c:v>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10</c:v>
                </c:pt>
                <c:pt idx="326">
                  <c:v>0</c:v>
                </c:pt>
                <c:pt idx="327">
                  <c:v>13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38</c:v>
                </c:pt>
                <c:pt idx="333">
                  <c:v>7</c:v>
                </c:pt>
                <c:pt idx="334">
                  <c:v>41</c:v>
                </c:pt>
                <c:pt idx="335">
                  <c:v>38</c:v>
                </c:pt>
                <c:pt idx="336">
                  <c:v>36</c:v>
                </c:pt>
                <c:pt idx="337">
                  <c:v>0</c:v>
                </c:pt>
                <c:pt idx="338">
                  <c:v>42</c:v>
                </c:pt>
                <c:pt idx="339">
                  <c:v>0</c:v>
                </c:pt>
                <c:pt idx="340">
                  <c:v>21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46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43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43</c:v>
                </c:pt>
                <c:pt idx="360">
                  <c:v>0</c:v>
                </c:pt>
                <c:pt idx="361">
                  <c:v>8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14</c:v>
                </c:pt>
                <c:pt idx="366">
                  <c:v>40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0</c:v>
                </c:pt>
                <c:pt idx="10">
                  <c:v>37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7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33</c:v>
                </c:pt>
                <c:pt idx="29">
                  <c:v>10</c:v>
                </c:pt>
                <c:pt idx="30">
                  <c:v>0</c:v>
                </c:pt>
                <c:pt idx="31">
                  <c:v>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8</c:v>
                </c:pt>
                <c:pt idx="36">
                  <c:v>22</c:v>
                </c:pt>
                <c:pt idx="37">
                  <c:v>0</c:v>
                </c:pt>
                <c:pt idx="38">
                  <c:v>45</c:v>
                </c:pt>
                <c:pt idx="39">
                  <c:v>0</c:v>
                </c:pt>
                <c:pt idx="40">
                  <c:v>18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18</c:v>
                </c:pt>
                <c:pt idx="50">
                  <c:v>0</c:v>
                </c:pt>
                <c:pt idx="51">
                  <c:v>22</c:v>
                </c:pt>
                <c:pt idx="52">
                  <c:v>0</c:v>
                </c:pt>
                <c:pt idx="53">
                  <c:v>0</c:v>
                </c:pt>
                <c:pt idx="54">
                  <c:v>22</c:v>
                </c:pt>
                <c:pt idx="55">
                  <c:v>23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53</c:v>
                </c:pt>
                <c:pt idx="60">
                  <c:v>12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</c:v>
                </c:pt>
                <c:pt idx="66">
                  <c:v>12</c:v>
                </c:pt>
                <c:pt idx="67">
                  <c:v>0</c:v>
                </c:pt>
                <c:pt idx="68">
                  <c:v>0</c:v>
                </c:pt>
                <c:pt idx="69">
                  <c:v>25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13</c:v>
                </c:pt>
                <c:pt idx="91">
                  <c:v>1</c:v>
                </c:pt>
                <c:pt idx="92">
                  <c:v>22</c:v>
                </c:pt>
                <c:pt idx="93">
                  <c:v>22</c:v>
                </c:pt>
                <c:pt idx="94">
                  <c:v>0</c:v>
                </c:pt>
                <c:pt idx="95">
                  <c:v>1</c:v>
                </c:pt>
                <c:pt idx="96">
                  <c:v>14</c:v>
                </c:pt>
                <c:pt idx="97">
                  <c:v>0</c:v>
                </c:pt>
                <c:pt idx="98">
                  <c:v>0</c:v>
                </c:pt>
                <c:pt idx="99">
                  <c:v>16</c:v>
                </c:pt>
                <c:pt idx="100">
                  <c:v>34</c:v>
                </c:pt>
                <c:pt idx="101">
                  <c:v>14</c:v>
                </c:pt>
                <c:pt idx="102">
                  <c:v>12</c:v>
                </c:pt>
                <c:pt idx="103">
                  <c:v>40</c:v>
                </c:pt>
                <c:pt idx="104">
                  <c:v>7</c:v>
                </c:pt>
                <c:pt idx="105">
                  <c:v>0</c:v>
                </c:pt>
                <c:pt idx="106">
                  <c:v>8</c:v>
                </c:pt>
                <c:pt idx="107">
                  <c:v>26</c:v>
                </c:pt>
                <c:pt idx="108">
                  <c:v>20</c:v>
                </c:pt>
                <c:pt idx="109">
                  <c:v>5</c:v>
                </c:pt>
                <c:pt idx="110">
                  <c:v>0</c:v>
                </c:pt>
                <c:pt idx="111">
                  <c:v>6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24</c:v>
                </c:pt>
                <c:pt idx="119">
                  <c:v>0</c:v>
                </c:pt>
                <c:pt idx="120">
                  <c:v>42</c:v>
                </c:pt>
                <c:pt idx="121">
                  <c:v>0</c:v>
                </c:pt>
                <c:pt idx="122">
                  <c:v>0</c:v>
                </c:pt>
                <c:pt idx="123">
                  <c:v>15</c:v>
                </c:pt>
                <c:pt idx="124">
                  <c:v>26</c:v>
                </c:pt>
                <c:pt idx="125">
                  <c:v>0</c:v>
                </c:pt>
                <c:pt idx="126">
                  <c:v>0</c:v>
                </c:pt>
                <c:pt idx="127">
                  <c:v>33</c:v>
                </c:pt>
                <c:pt idx="128">
                  <c:v>16</c:v>
                </c:pt>
                <c:pt idx="129">
                  <c:v>0</c:v>
                </c:pt>
                <c:pt idx="130">
                  <c:v>13</c:v>
                </c:pt>
                <c:pt idx="131">
                  <c:v>0</c:v>
                </c:pt>
                <c:pt idx="132">
                  <c:v>24</c:v>
                </c:pt>
                <c:pt idx="133">
                  <c:v>0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21</c:v>
                </c:pt>
                <c:pt idx="139">
                  <c:v>0</c:v>
                </c:pt>
                <c:pt idx="140">
                  <c:v>2</c:v>
                </c:pt>
                <c:pt idx="141">
                  <c:v>30</c:v>
                </c:pt>
                <c:pt idx="142">
                  <c:v>1</c:v>
                </c:pt>
                <c:pt idx="143">
                  <c:v>2</c:v>
                </c:pt>
                <c:pt idx="144">
                  <c:v>0</c:v>
                </c:pt>
                <c:pt idx="145">
                  <c:v>20</c:v>
                </c:pt>
                <c:pt idx="146">
                  <c:v>7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7</c:v>
                </c:pt>
                <c:pt idx="151">
                  <c:v>0</c:v>
                </c:pt>
                <c:pt idx="152">
                  <c:v>4</c:v>
                </c:pt>
                <c:pt idx="153">
                  <c:v>1</c:v>
                </c:pt>
                <c:pt idx="154">
                  <c:v>0</c:v>
                </c:pt>
                <c:pt idx="155">
                  <c:v>2</c:v>
                </c:pt>
                <c:pt idx="156">
                  <c:v>35</c:v>
                </c:pt>
                <c:pt idx="157">
                  <c:v>26</c:v>
                </c:pt>
                <c:pt idx="158">
                  <c:v>19</c:v>
                </c:pt>
                <c:pt idx="159">
                  <c:v>6</c:v>
                </c:pt>
                <c:pt idx="160">
                  <c:v>26</c:v>
                </c:pt>
                <c:pt idx="161">
                  <c:v>42</c:v>
                </c:pt>
                <c:pt idx="162">
                  <c:v>0</c:v>
                </c:pt>
                <c:pt idx="163">
                  <c:v>24</c:v>
                </c:pt>
                <c:pt idx="164">
                  <c:v>38</c:v>
                </c:pt>
                <c:pt idx="165">
                  <c:v>38</c:v>
                </c:pt>
                <c:pt idx="166">
                  <c:v>38</c:v>
                </c:pt>
                <c:pt idx="167">
                  <c:v>0</c:v>
                </c:pt>
                <c:pt idx="168">
                  <c:v>8</c:v>
                </c:pt>
                <c:pt idx="169">
                  <c:v>34</c:v>
                </c:pt>
                <c:pt idx="170">
                  <c:v>0</c:v>
                </c:pt>
                <c:pt idx="171">
                  <c:v>0</c:v>
                </c:pt>
                <c:pt idx="172">
                  <c:v>2</c:v>
                </c:pt>
                <c:pt idx="173">
                  <c:v>0</c:v>
                </c:pt>
                <c:pt idx="174">
                  <c:v>2</c:v>
                </c:pt>
                <c:pt idx="175">
                  <c:v>49</c:v>
                </c:pt>
                <c:pt idx="176">
                  <c:v>52</c:v>
                </c:pt>
                <c:pt idx="177">
                  <c:v>0</c:v>
                </c:pt>
                <c:pt idx="178">
                  <c:v>0</c:v>
                </c:pt>
                <c:pt idx="179">
                  <c:v>10</c:v>
                </c:pt>
                <c:pt idx="180">
                  <c:v>0</c:v>
                </c:pt>
                <c:pt idx="181">
                  <c:v>38</c:v>
                </c:pt>
                <c:pt idx="182">
                  <c:v>1</c:v>
                </c:pt>
                <c:pt idx="183">
                  <c:v>34</c:v>
                </c:pt>
                <c:pt idx="184">
                  <c:v>0</c:v>
                </c:pt>
                <c:pt idx="185">
                  <c:v>0</c:v>
                </c:pt>
                <c:pt idx="186">
                  <c:v>24</c:v>
                </c:pt>
                <c:pt idx="187">
                  <c:v>0</c:v>
                </c:pt>
                <c:pt idx="188">
                  <c:v>0</c:v>
                </c:pt>
                <c:pt idx="189">
                  <c:v>28</c:v>
                </c:pt>
                <c:pt idx="190">
                  <c:v>0</c:v>
                </c:pt>
                <c:pt idx="191">
                  <c:v>0</c:v>
                </c:pt>
                <c:pt idx="193">
                  <c:v>14</c:v>
                </c:pt>
                <c:pt idx="194">
                  <c:v>49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20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29</c:v>
                </c:pt>
                <c:pt idx="214">
                  <c:v>0</c:v>
                </c:pt>
                <c:pt idx="215">
                  <c:v>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21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18</c:v>
                </c:pt>
                <c:pt idx="229">
                  <c:v>0</c:v>
                </c:pt>
                <c:pt idx="230">
                  <c:v>11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22</c:v>
                </c:pt>
                <c:pt idx="242">
                  <c:v>0</c:v>
                </c:pt>
                <c:pt idx="243">
                  <c:v>30</c:v>
                </c:pt>
                <c:pt idx="244">
                  <c:v>0</c:v>
                </c:pt>
                <c:pt idx="245">
                  <c:v>19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6</c:v>
                </c:pt>
                <c:pt idx="250">
                  <c:v>23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13</c:v>
                </c:pt>
                <c:pt idx="256">
                  <c:v>18</c:v>
                </c:pt>
                <c:pt idx="257">
                  <c:v>37</c:v>
                </c:pt>
                <c:pt idx="258">
                  <c:v>0</c:v>
                </c:pt>
                <c:pt idx="259">
                  <c:v>28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4</c:v>
                </c:pt>
                <c:pt idx="264">
                  <c:v>0</c:v>
                </c:pt>
                <c:pt idx="265">
                  <c:v>36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12</c:v>
                </c:pt>
                <c:pt idx="280">
                  <c:v>0</c:v>
                </c:pt>
                <c:pt idx="281">
                  <c:v>9</c:v>
                </c:pt>
                <c:pt idx="282">
                  <c:v>29</c:v>
                </c:pt>
                <c:pt idx="283">
                  <c:v>19</c:v>
                </c:pt>
                <c:pt idx="284">
                  <c:v>53</c:v>
                </c:pt>
                <c:pt idx="285">
                  <c:v>0</c:v>
                </c:pt>
                <c:pt idx="286">
                  <c:v>20</c:v>
                </c:pt>
                <c:pt idx="287">
                  <c:v>29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30</c:v>
                </c:pt>
                <c:pt idx="292">
                  <c:v>31</c:v>
                </c:pt>
                <c:pt idx="293">
                  <c:v>48</c:v>
                </c:pt>
                <c:pt idx="294">
                  <c:v>0</c:v>
                </c:pt>
                <c:pt idx="295">
                  <c:v>18</c:v>
                </c:pt>
                <c:pt idx="296">
                  <c:v>0</c:v>
                </c:pt>
                <c:pt idx="297">
                  <c:v>0</c:v>
                </c:pt>
                <c:pt idx="298">
                  <c:v>29</c:v>
                </c:pt>
                <c:pt idx="299">
                  <c:v>0</c:v>
                </c:pt>
                <c:pt idx="300">
                  <c:v>5</c:v>
                </c:pt>
                <c:pt idx="301">
                  <c:v>14</c:v>
                </c:pt>
                <c:pt idx="302">
                  <c:v>15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34</c:v>
                </c:pt>
                <c:pt idx="312">
                  <c:v>6</c:v>
                </c:pt>
                <c:pt idx="313">
                  <c:v>15</c:v>
                </c:pt>
                <c:pt idx="314">
                  <c:v>0</c:v>
                </c:pt>
                <c:pt idx="315">
                  <c:v>22</c:v>
                </c:pt>
                <c:pt idx="316">
                  <c:v>2</c:v>
                </c:pt>
                <c:pt idx="317">
                  <c:v>0</c:v>
                </c:pt>
                <c:pt idx="318">
                  <c:v>4</c:v>
                </c:pt>
                <c:pt idx="319">
                  <c:v>18</c:v>
                </c:pt>
                <c:pt idx="320">
                  <c:v>18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30</c:v>
                </c:pt>
                <c:pt idx="326">
                  <c:v>0</c:v>
                </c:pt>
                <c:pt idx="327">
                  <c:v>14</c:v>
                </c:pt>
                <c:pt idx="328">
                  <c:v>15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30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8</c:v>
                </c:pt>
                <c:pt idx="338">
                  <c:v>44</c:v>
                </c:pt>
                <c:pt idx="339">
                  <c:v>29</c:v>
                </c:pt>
                <c:pt idx="340">
                  <c:v>32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18</c:v>
                </c:pt>
                <c:pt idx="355">
                  <c:v>0</c:v>
                </c:pt>
                <c:pt idx="356">
                  <c:v>14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14</c:v>
                </c:pt>
                <c:pt idx="362">
                  <c:v>4</c:v>
                </c:pt>
                <c:pt idx="363">
                  <c:v>35</c:v>
                </c:pt>
                <c:pt idx="364">
                  <c:v>0</c:v>
                </c:pt>
                <c:pt idx="365">
                  <c:v>0</c:v>
                </c:pt>
                <c:pt idx="366">
                  <c:v>8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6.95</c:v>
                </c:pt>
                <c:pt idx="2">
                  <c:v>3.55</c:v>
                </c:pt>
                <c:pt idx="3">
                  <c:v>0.47099999999999997</c:v>
                </c:pt>
                <c:pt idx="4">
                  <c:v>0</c:v>
                </c:pt>
                <c:pt idx="5">
                  <c:v>59.85</c:v>
                </c:pt>
                <c:pt idx="6">
                  <c:v>59.85</c:v>
                </c:pt>
                <c:pt idx="7">
                  <c:v>0</c:v>
                </c:pt>
                <c:pt idx="8">
                  <c:v>5.68</c:v>
                </c:pt>
                <c:pt idx="9">
                  <c:v>1.08</c:v>
                </c:pt>
                <c:pt idx="10">
                  <c:v>11.14</c:v>
                </c:pt>
                <c:pt idx="11">
                  <c:v>6</c:v>
                </c:pt>
                <c:pt idx="12">
                  <c:v>3.718</c:v>
                </c:pt>
                <c:pt idx="13">
                  <c:v>12.68</c:v>
                </c:pt>
                <c:pt idx="14">
                  <c:v>8.52</c:v>
                </c:pt>
                <c:pt idx="15">
                  <c:v>12.74</c:v>
                </c:pt>
                <c:pt idx="16">
                  <c:v>0</c:v>
                </c:pt>
                <c:pt idx="17">
                  <c:v>7.6</c:v>
                </c:pt>
                <c:pt idx="18">
                  <c:v>1.2250000000000001</c:v>
                </c:pt>
                <c:pt idx="19">
                  <c:v>2787.49</c:v>
                </c:pt>
                <c:pt idx="20">
                  <c:v>0</c:v>
                </c:pt>
                <c:pt idx="21">
                  <c:v>0</c:v>
                </c:pt>
                <c:pt idx="22">
                  <c:v>1.8</c:v>
                </c:pt>
                <c:pt idx="23">
                  <c:v>7.85</c:v>
                </c:pt>
                <c:pt idx="24">
                  <c:v>0</c:v>
                </c:pt>
                <c:pt idx="25">
                  <c:v>1.6659999999999999</c:v>
                </c:pt>
                <c:pt idx="26">
                  <c:v>2.5499999999999998</c:v>
                </c:pt>
                <c:pt idx="27">
                  <c:v>0</c:v>
                </c:pt>
                <c:pt idx="28">
                  <c:v>9.6999999999999993</c:v>
                </c:pt>
                <c:pt idx="29">
                  <c:v>2.21</c:v>
                </c:pt>
                <c:pt idx="30">
                  <c:v>0</c:v>
                </c:pt>
                <c:pt idx="31">
                  <c:v>26.2</c:v>
                </c:pt>
                <c:pt idx="32">
                  <c:v>0</c:v>
                </c:pt>
                <c:pt idx="33">
                  <c:v>0</c:v>
                </c:pt>
                <c:pt idx="34">
                  <c:v>10.48</c:v>
                </c:pt>
                <c:pt idx="35">
                  <c:v>0</c:v>
                </c:pt>
                <c:pt idx="36">
                  <c:v>16931.5</c:v>
                </c:pt>
                <c:pt idx="37">
                  <c:v>0</c:v>
                </c:pt>
                <c:pt idx="38">
                  <c:v>13.3</c:v>
                </c:pt>
                <c:pt idx="39">
                  <c:v>0</c:v>
                </c:pt>
                <c:pt idx="40">
                  <c:v>2.75</c:v>
                </c:pt>
                <c:pt idx="41">
                  <c:v>0</c:v>
                </c:pt>
                <c:pt idx="42">
                  <c:v>0.312</c:v>
                </c:pt>
                <c:pt idx="43">
                  <c:v>2685.72</c:v>
                </c:pt>
                <c:pt idx="44">
                  <c:v>0</c:v>
                </c:pt>
                <c:pt idx="45">
                  <c:v>51</c:v>
                </c:pt>
                <c:pt idx="46">
                  <c:v>0</c:v>
                </c:pt>
                <c:pt idx="47">
                  <c:v>0</c:v>
                </c:pt>
                <c:pt idx="48">
                  <c:v>5.85</c:v>
                </c:pt>
                <c:pt idx="49">
                  <c:v>2.31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2.4</c:v>
                </c:pt>
                <c:pt idx="54">
                  <c:v>0</c:v>
                </c:pt>
                <c:pt idx="55">
                  <c:v>5.31</c:v>
                </c:pt>
                <c:pt idx="56">
                  <c:v>0</c:v>
                </c:pt>
                <c:pt idx="57">
                  <c:v>0</c:v>
                </c:pt>
                <c:pt idx="58">
                  <c:v>14.02</c:v>
                </c:pt>
                <c:pt idx="59">
                  <c:v>3.8740000000000001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3.5449999999999999</c:v>
                </c:pt>
                <c:pt idx="66">
                  <c:v>5.8999999999999997E-2</c:v>
                </c:pt>
                <c:pt idx="67">
                  <c:v>8.25</c:v>
                </c:pt>
                <c:pt idx="68">
                  <c:v>1.1599999999999999</c:v>
                </c:pt>
                <c:pt idx="69">
                  <c:v>0.38300000000000001</c:v>
                </c:pt>
                <c:pt idx="70">
                  <c:v>4.45</c:v>
                </c:pt>
                <c:pt idx="71">
                  <c:v>5958.23</c:v>
                </c:pt>
                <c:pt idx="72">
                  <c:v>5958.23</c:v>
                </c:pt>
                <c:pt idx="73">
                  <c:v>0</c:v>
                </c:pt>
                <c:pt idx="74">
                  <c:v>4616.1400999999996</c:v>
                </c:pt>
                <c:pt idx="75">
                  <c:v>0</c:v>
                </c:pt>
                <c:pt idx="76">
                  <c:v>0</c:v>
                </c:pt>
                <c:pt idx="77">
                  <c:v>12557.080099999999</c:v>
                </c:pt>
                <c:pt idx="78">
                  <c:v>5490.9502000000002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1406.96</c:v>
                </c:pt>
                <c:pt idx="83">
                  <c:v>1406.96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2.4</c:v>
                </c:pt>
                <c:pt idx="91">
                  <c:v>0</c:v>
                </c:pt>
                <c:pt idx="92">
                  <c:v>0.39700000000000002</c:v>
                </c:pt>
                <c:pt idx="93">
                  <c:v>0.39700000000000002</c:v>
                </c:pt>
                <c:pt idx="94">
                  <c:v>0</c:v>
                </c:pt>
                <c:pt idx="95">
                  <c:v>0</c:v>
                </c:pt>
                <c:pt idx="96">
                  <c:v>0.36399999999999999</c:v>
                </c:pt>
                <c:pt idx="97">
                  <c:v>4.33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0.22500000000000001</c:v>
                </c:pt>
                <c:pt idx="103">
                  <c:v>437</c:v>
                </c:pt>
                <c:pt idx="104">
                  <c:v>0</c:v>
                </c:pt>
                <c:pt idx="105">
                  <c:v>0</c:v>
                </c:pt>
                <c:pt idx="106">
                  <c:v>0.45400000000000001</c:v>
                </c:pt>
                <c:pt idx="107">
                  <c:v>1.32</c:v>
                </c:pt>
                <c:pt idx="108">
                  <c:v>0</c:v>
                </c:pt>
                <c:pt idx="109">
                  <c:v>26.35</c:v>
                </c:pt>
                <c:pt idx="110">
                  <c:v>0</c:v>
                </c:pt>
                <c:pt idx="111">
                  <c:v>1.61</c:v>
                </c:pt>
                <c:pt idx="112">
                  <c:v>6.2649999999999997</c:v>
                </c:pt>
                <c:pt idx="113">
                  <c:v>48</c:v>
                </c:pt>
                <c:pt idx="114">
                  <c:v>1.5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3.83</c:v>
                </c:pt>
                <c:pt idx="119">
                  <c:v>0</c:v>
                </c:pt>
                <c:pt idx="120">
                  <c:v>0.67500000000000004</c:v>
                </c:pt>
                <c:pt idx="121">
                  <c:v>0</c:v>
                </c:pt>
                <c:pt idx="122">
                  <c:v>0</c:v>
                </c:pt>
                <c:pt idx="123">
                  <c:v>33.200000000000003</c:v>
                </c:pt>
                <c:pt idx="124">
                  <c:v>0</c:v>
                </c:pt>
                <c:pt idx="125">
                  <c:v>0.58499999999999996</c:v>
                </c:pt>
                <c:pt idx="126">
                  <c:v>36.72</c:v>
                </c:pt>
                <c:pt idx="127">
                  <c:v>7.02</c:v>
                </c:pt>
                <c:pt idx="128">
                  <c:v>2.61</c:v>
                </c:pt>
                <c:pt idx="129">
                  <c:v>0</c:v>
                </c:pt>
                <c:pt idx="130">
                  <c:v>23.26</c:v>
                </c:pt>
                <c:pt idx="131">
                  <c:v>0</c:v>
                </c:pt>
                <c:pt idx="132">
                  <c:v>3.11</c:v>
                </c:pt>
                <c:pt idx="133">
                  <c:v>0</c:v>
                </c:pt>
                <c:pt idx="134">
                  <c:v>35.82</c:v>
                </c:pt>
                <c:pt idx="135">
                  <c:v>0</c:v>
                </c:pt>
                <c:pt idx="136">
                  <c:v>0</c:v>
                </c:pt>
                <c:pt idx="137">
                  <c:v>3.5</c:v>
                </c:pt>
                <c:pt idx="138">
                  <c:v>1.23</c:v>
                </c:pt>
                <c:pt idx="139">
                  <c:v>0</c:v>
                </c:pt>
                <c:pt idx="140">
                  <c:v>0</c:v>
                </c:pt>
                <c:pt idx="141">
                  <c:v>29</c:v>
                </c:pt>
                <c:pt idx="142">
                  <c:v>42</c:v>
                </c:pt>
                <c:pt idx="143">
                  <c:v>38</c:v>
                </c:pt>
                <c:pt idx="144">
                  <c:v>0</c:v>
                </c:pt>
                <c:pt idx="145">
                  <c:v>0</c:v>
                </c:pt>
                <c:pt idx="146">
                  <c:v>9.5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18.86</c:v>
                </c:pt>
                <c:pt idx="151">
                  <c:v>0</c:v>
                </c:pt>
                <c:pt idx="152">
                  <c:v>0.85599999999999998</c:v>
                </c:pt>
                <c:pt idx="153">
                  <c:v>3.51</c:v>
                </c:pt>
                <c:pt idx="154">
                  <c:v>8.7460000000000004</c:v>
                </c:pt>
                <c:pt idx="155">
                  <c:v>9.7200000000000006</c:v>
                </c:pt>
                <c:pt idx="156">
                  <c:v>0</c:v>
                </c:pt>
                <c:pt idx="157">
                  <c:v>15</c:v>
                </c:pt>
                <c:pt idx="158">
                  <c:v>4.665</c:v>
                </c:pt>
                <c:pt idx="159">
                  <c:v>0.30399999999999999</c:v>
                </c:pt>
                <c:pt idx="160">
                  <c:v>0</c:v>
                </c:pt>
                <c:pt idx="161">
                  <c:v>7.63</c:v>
                </c:pt>
                <c:pt idx="162">
                  <c:v>0</c:v>
                </c:pt>
                <c:pt idx="163">
                  <c:v>5.88</c:v>
                </c:pt>
                <c:pt idx="164">
                  <c:v>6.7</c:v>
                </c:pt>
                <c:pt idx="165">
                  <c:v>1.68</c:v>
                </c:pt>
                <c:pt idx="166">
                  <c:v>1.68</c:v>
                </c:pt>
                <c:pt idx="167">
                  <c:v>0</c:v>
                </c:pt>
                <c:pt idx="168">
                  <c:v>0.16500000000000001</c:v>
                </c:pt>
                <c:pt idx="169">
                  <c:v>15.36</c:v>
                </c:pt>
                <c:pt idx="170">
                  <c:v>0</c:v>
                </c:pt>
                <c:pt idx="171">
                  <c:v>0</c:v>
                </c:pt>
                <c:pt idx="172">
                  <c:v>0.30099999999999999</c:v>
                </c:pt>
                <c:pt idx="173">
                  <c:v>0</c:v>
                </c:pt>
                <c:pt idx="174">
                  <c:v>3.06</c:v>
                </c:pt>
                <c:pt idx="175">
                  <c:v>6.6</c:v>
                </c:pt>
                <c:pt idx="176">
                  <c:v>0.51200000000000001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0.26900000000000002</c:v>
                </c:pt>
                <c:pt idx="187">
                  <c:v>0.45</c:v>
                </c:pt>
                <c:pt idx="188">
                  <c:v>0</c:v>
                </c:pt>
                <c:pt idx="189">
                  <c:v>1.4450000000000001</c:v>
                </c:pt>
                <c:pt idx="190">
                  <c:v>0</c:v>
                </c:pt>
                <c:pt idx="191">
                  <c:v>2685.72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0.22500000000000001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430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0.45400000000000001</c:v>
                </c:pt>
                <c:pt idx="214">
                  <c:v>0</c:v>
                </c:pt>
                <c:pt idx="215">
                  <c:v>1.216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26.35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6.2649999999999997</c:v>
                </c:pt>
                <c:pt idx="229">
                  <c:v>48</c:v>
                </c:pt>
                <c:pt idx="230">
                  <c:v>1.47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3.83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0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0.58499999999999996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36.72</c:v>
                </c:pt>
                <c:pt idx="255">
                  <c:v>0</c:v>
                </c:pt>
                <c:pt idx="256">
                  <c:v>2.61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22.2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3.11</c:v>
                </c:pt>
                <c:pt idx="264">
                  <c:v>0</c:v>
                </c:pt>
                <c:pt idx="265">
                  <c:v>35.82</c:v>
                </c:pt>
                <c:pt idx="266">
                  <c:v>0</c:v>
                </c:pt>
                <c:pt idx="267">
                  <c:v>0</c:v>
                </c:pt>
                <c:pt idx="268">
                  <c:v>3.5</c:v>
                </c:pt>
                <c:pt idx="269">
                  <c:v>1.2949999999999999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40.4</c:v>
                </c:pt>
                <c:pt idx="283">
                  <c:v>38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9.5</c:v>
                </c:pt>
                <c:pt idx="288">
                  <c:v>0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18.86</c:v>
                </c:pt>
                <c:pt idx="292">
                  <c:v>12</c:v>
                </c:pt>
                <c:pt idx="293">
                  <c:v>0.82799999999999996</c:v>
                </c:pt>
                <c:pt idx="294">
                  <c:v>7.2</c:v>
                </c:pt>
                <c:pt idx="295">
                  <c:v>0</c:v>
                </c:pt>
                <c:pt idx="296">
                  <c:v>0</c:v>
                </c:pt>
                <c:pt idx="297">
                  <c:v>1.276</c:v>
                </c:pt>
                <c:pt idx="298">
                  <c:v>8.7460000000000004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7.63</c:v>
                </c:pt>
                <c:pt idx="316">
                  <c:v>0</c:v>
                </c:pt>
                <c:pt idx="317">
                  <c:v>0</c:v>
                </c:pt>
                <c:pt idx="318">
                  <c:v>5.88</c:v>
                </c:pt>
                <c:pt idx="319">
                  <c:v>6.7</c:v>
                </c:pt>
                <c:pt idx="320">
                  <c:v>1.68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0.16500000000000001</c:v>
                </c:pt>
                <c:pt idx="326">
                  <c:v>0</c:v>
                </c:pt>
                <c:pt idx="327">
                  <c:v>15.36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0</c:v>
                </c:pt>
                <c:pt idx="338">
                  <c:v>0.71199999999999997</c:v>
                </c:pt>
                <c:pt idx="339">
                  <c:v>6.6</c:v>
                </c:pt>
                <c:pt idx="340">
                  <c:v>0.51200000000000001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5.9</c:v>
                </c:pt>
                <c:pt idx="2">
                  <c:v>3.57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4.49</c:v>
                </c:pt>
                <c:pt idx="8">
                  <c:v>5.66</c:v>
                </c:pt>
                <c:pt idx="9">
                  <c:v>0</c:v>
                </c:pt>
                <c:pt idx="10">
                  <c:v>10.36</c:v>
                </c:pt>
                <c:pt idx="11">
                  <c:v>5.68</c:v>
                </c:pt>
                <c:pt idx="12">
                  <c:v>0</c:v>
                </c:pt>
                <c:pt idx="13">
                  <c:v>13.35</c:v>
                </c:pt>
                <c:pt idx="14">
                  <c:v>0</c:v>
                </c:pt>
                <c:pt idx="15">
                  <c:v>12.27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1.68</c:v>
                </c:pt>
                <c:pt idx="23">
                  <c:v>0</c:v>
                </c:pt>
                <c:pt idx="24">
                  <c:v>18.739999999999998</c:v>
                </c:pt>
                <c:pt idx="25">
                  <c:v>1.6379999999999999</c:v>
                </c:pt>
                <c:pt idx="26">
                  <c:v>0</c:v>
                </c:pt>
                <c:pt idx="27">
                  <c:v>0</c:v>
                </c:pt>
                <c:pt idx="28">
                  <c:v>9.1999999999999993</c:v>
                </c:pt>
                <c:pt idx="29">
                  <c:v>1.9950000000000001</c:v>
                </c:pt>
                <c:pt idx="30">
                  <c:v>0</c:v>
                </c:pt>
                <c:pt idx="31">
                  <c:v>23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9.68</c:v>
                </c:pt>
                <c:pt idx="36">
                  <c:v>16610.039100000002</c:v>
                </c:pt>
                <c:pt idx="37">
                  <c:v>0</c:v>
                </c:pt>
                <c:pt idx="38">
                  <c:v>12.8</c:v>
                </c:pt>
                <c:pt idx="39">
                  <c:v>0</c:v>
                </c:pt>
                <c:pt idx="40">
                  <c:v>2.69</c:v>
                </c:pt>
                <c:pt idx="41">
                  <c:v>0</c:v>
                </c:pt>
                <c:pt idx="42">
                  <c:v>0.31</c:v>
                </c:pt>
                <c:pt idx="43">
                  <c:v>0</c:v>
                </c:pt>
                <c:pt idx="44">
                  <c:v>3.76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2.17</c:v>
                </c:pt>
                <c:pt idx="50">
                  <c:v>0</c:v>
                </c:pt>
                <c:pt idx="51">
                  <c:v>1.3640000000000001</c:v>
                </c:pt>
                <c:pt idx="52">
                  <c:v>0</c:v>
                </c:pt>
                <c:pt idx="53">
                  <c:v>0</c:v>
                </c:pt>
                <c:pt idx="54">
                  <c:v>1.855</c:v>
                </c:pt>
                <c:pt idx="55">
                  <c:v>4.9000000000000004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3.8460000000000001</c:v>
                </c:pt>
                <c:pt idx="60">
                  <c:v>1.952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3.58</c:v>
                </c:pt>
                <c:pt idx="66">
                  <c:v>5.7000000000000002E-2</c:v>
                </c:pt>
                <c:pt idx="67">
                  <c:v>0</c:v>
                </c:pt>
                <c:pt idx="68">
                  <c:v>0</c:v>
                </c:pt>
                <c:pt idx="69">
                  <c:v>0.35699999999999998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4763.3701000000001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5460.0698000000002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2.17</c:v>
                </c:pt>
                <c:pt idx="91">
                  <c:v>44.8</c:v>
                </c:pt>
                <c:pt idx="92">
                  <c:v>0.36199999999999999</c:v>
                </c:pt>
                <c:pt idx="93">
                  <c:v>0.36199999999999999</c:v>
                </c:pt>
                <c:pt idx="94">
                  <c:v>0</c:v>
                </c:pt>
                <c:pt idx="95">
                  <c:v>1.7350000000000001</c:v>
                </c:pt>
                <c:pt idx="96">
                  <c:v>0.34949999999999998</c:v>
                </c:pt>
                <c:pt idx="97">
                  <c:v>0</c:v>
                </c:pt>
                <c:pt idx="98">
                  <c:v>0</c:v>
                </c:pt>
                <c:pt idx="99">
                  <c:v>6.63</c:v>
                </c:pt>
                <c:pt idx="100">
                  <c:v>1.44</c:v>
                </c:pt>
                <c:pt idx="101">
                  <c:v>3.4649999999999999</c:v>
                </c:pt>
                <c:pt idx="102">
                  <c:v>0.23699999999999999</c:v>
                </c:pt>
                <c:pt idx="103">
                  <c:v>419</c:v>
                </c:pt>
                <c:pt idx="104">
                  <c:v>1.82</c:v>
                </c:pt>
                <c:pt idx="105">
                  <c:v>0</c:v>
                </c:pt>
                <c:pt idx="106">
                  <c:v>0.41799999999999998</c:v>
                </c:pt>
                <c:pt idx="107">
                  <c:v>1.224</c:v>
                </c:pt>
                <c:pt idx="108">
                  <c:v>7.25</c:v>
                </c:pt>
                <c:pt idx="109">
                  <c:v>28.8</c:v>
                </c:pt>
                <c:pt idx="110">
                  <c:v>0</c:v>
                </c:pt>
                <c:pt idx="111">
                  <c:v>1.52</c:v>
                </c:pt>
                <c:pt idx="112">
                  <c:v>6.48</c:v>
                </c:pt>
                <c:pt idx="113">
                  <c:v>0</c:v>
                </c:pt>
                <c:pt idx="114">
                  <c:v>1.41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3.65</c:v>
                </c:pt>
                <c:pt idx="119">
                  <c:v>0</c:v>
                </c:pt>
                <c:pt idx="120">
                  <c:v>0.73499999999999999</c:v>
                </c:pt>
                <c:pt idx="121">
                  <c:v>0</c:v>
                </c:pt>
                <c:pt idx="122">
                  <c:v>0</c:v>
                </c:pt>
                <c:pt idx="123">
                  <c:v>30.2</c:v>
                </c:pt>
                <c:pt idx="124">
                  <c:v>3.19</c:v>
                </c:pt>
                <c:pt idx="125">
                  <c:v>0</c:v>
                </c:pt>
                <c:pt idx="126">
                  <c:v>0</c:v>
                </c:pt>
                <c:pt idx="127">
                  <c:v>6.7</c:v>
                </c:pt>
                <c:pt idx="128">
                  <c:v>2.4500000000000002</c:v>
                </c:pt>
                <c:pt idx="129">
                  <c:v>0</c:v>
                </c:pt>
                <c:pt idx="130">
                  <c:v>22.24</c:v>
                </c:pt>
                <c:pt idx="131">
                  <c:v>0</c:v>
                </c:pt>
                <c:pt idx="132">
                  <c:v>3.01</c:v>
                </c:pt>
                <c:pt idx="133">
                  <c:v>0</c:v>
                </c:pt>
                <c:pt idx="134">
                  <c:v>40.200000000000003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1.19</c:v>
                </c:pt>
                <c:pt idx="139">
                  <c:v>0</c:v>
                </c:pt>
                <c:pt idx="140">
                  <c:v>0.90200000000000002</c:v>
                </c:pt>
                <c:pt idx="141">
                  <c:v>28</c:v>
                </c:pt>
                <c:pt idx="142">
                  <c:v>44.35</c:v>
                </c:pt>
                <c:pt idx="143">
                  <c:v>38.299999999999997</c:v>
                </c:pt>
                <c:pt idx="144">
                  <c:v>0</c:v>
                </c:pt>
                <c:pt idx="145">
                  <c:v>1.476</c:v>
                </c:pt>
                <c:pt idx="146">
                  <c:v>9.9450000000000003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18.78</c:v>
                </c:pt>
                <c:pt idx="151">
                  <c:v>0</c:v>
                </c:pt>
                <c:pt idx="152">
                  <c:v>0.79600000000000004</c:v>
                </c:pt>
                <c:pt idx="153">
                  <c:v>3.2</c:v>
                </c:pt>
                <c:pt idx="154">
                  <c:v>0</c:v>
                </c:pt>
                <c:pt idx="155">
                  <c:v>9.4</c:v>
                </c:pt>
                <c:pt idx="156">
                  <c:v>8.02</c:v>
                </c:pt>
                <c:pt idx="157">
                  <c:v>15</c:v>
                </c:pt>
                <c:pt idx="158">
                  <c:v>4.3250000000000002</c:v>
                </c:pt>
                <c:pt idx="159">
                  <c:v>0.26200000000000001</c:v>
                </c:pt>
                <c:pt idx="160">
                  <c:v>1.35</c:v>
                </c:pt>
                <c:pt idx="161">
                  <c:v>7.18</c:v>
                </c:pt>
                <c:pt idx="162">
                  <c:v>0</c:v>
                </c:pt>
                <c:pt idx="163">
                  <c:v>5.6</c:v>
                </c:pt>
                <c:pt idx="164">
                  <c:v>6.18</c:v>
                </c:pt>
                <c:pt idx="165">
                  <c:v>1.5649999999999999</c:v>
                </c:pt>
                <c:pt idx="166">
                  <c:v>1.5649999999999999</c:v>
                </c:pt>
                <c:pt idx="167">
                  <c:v>0</c:v>
                </c:pt>
                <c:pt idx="168">
                  <c:v>0.159</c:v>
                </c:pt>
                <c:pt idx="169">
                  <c:v>14.7</c:v>
                </c:pt>
                <c:pt idx="170">
                  <c:v>0</c:v>
                </c:pt>
                <c:pt idx="171">
                  <c:v>0</c:v>
                </c:pt>
                <c:pt idx="172">
                  <c:v>0.28399999999999997</c:v>
                </c:pt>
                <c:pt idx="173">
                  <c:v>0</c:v>
                </c:pt>
                <c:pt idx="174">
                  <c:v>2.85</c:v>
                </c:pt>
                <c:pt idx="175">
                  <c:v>6.38</c:v>
                </c:pt>
                <c:pt idx="176">
                  <c:v>0.49</c:v>
                </c:pt>
                <c:pt idx="177">
                  <c:v>0</c:v>
                </c:pt>
                <c:pt idx="178">
                  <c:v>0</c:v>
                </c:pt>
                <c:pt idx="179">
                  <c:v>51.9</c:v>
                </c:pt>
                <c:pt idx="180">
                  <c:v>0</c:v>
                </c:pt>
                <c:pt idx="181">
                  <c:v>1.1100000000000001</c:v>
                </c:pt>
                <c:pt idx="182">
                  <c:v>3.67</c:v>
                </c:pt>
                <c:pt idx="183">
                  <c:v>1.99</c:v>
                </c:pt>
                <c:pt idx="184">
                  <c:v>0</c:v>
                </c:pt>
                <c:pt idx="185">
                  <c:v>0</c:v>
                </c:pt>
                <c:pt idx="186">
                  <c:v>0.26100000000000001</c:v>
                </c:pt>
                <c:pt idx="187">
                  <c:v>0.35599999999999998</c:v>
                </c:pt>
                <c:pt idx="188">
                  <c:v>0</c:v>
                </c:pt>
                <c:pt idx="189">
                  <c:v>1.33</c:v>
                </c:pt>
                <c:pt idx="190">
                  <c:v>0</c:v>
                </c:pt>
                <c:pt idx="191">
                  <c:v>0</c:v>
                </c:pt>
                <c:pt idx="193">
                  <c:v>1.44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419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1.224</c:v>
                </c:pt>
                <c:pt idx="216">
                  <c:v>7.25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23.85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5.98</c:v>
                </c:pt>
                <c:pt idx="229">
                  <c:v>0</c:v>
                </c:pt>
                <c:pt idx="230">
                  <c:v>1.385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0.73499999999999999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31.2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3.19</c:v>
                </c:pt>
                <c:pt idx="250">
                  <c:v>0.56000000000000005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6.7</c:v>
                </c:pt>
                <c:pt idx="256">
                  <c:v>2.5099999999999998</c:v>
                </c:pt>
                <c:pt idx="257">
                  <c:v>0</c:v>
                </c:pt>
                <c:pt idx="258">
                  <c:v>0</c:v>
                </c:pt>
                <c:pt idx="259">
                  <c:v>22.8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3.01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1.19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37.9</c:v>
                </c:pt>
                <c:pt idx="284">
                  <c:v>2.21</c:v>
                </c:pt>
                <c:pt idx="285">
                  <c:v>1.476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3.6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9.1</c:v>
                </c:pt>
                <c:pt idx="301">
                  <c:v>0</c:v>
                </c:pt>
                <c:pt idx="302">
                  <c:v>8.02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15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1.35</c:v>
                </c:pt>
                <c:pt idx="313">
                  <c:v>0</c:v>
                </c:pt>
                <c:pt idx="314">
                  <c:v>0</c:v>
                </c:pt>
                <c:pt idx="315">
                  <c:v>7.18</c:v>
                </c:pt>
                <c:pt idx="316">
                  <c:v>5.2</c:v>
                </c:pt>
                <c:pt idx="317">
                  <c:v>0</c:v>
                </c:pt>
                <c:pt idx="318">
                  <c:v>5.6</c:v>
                </c:pt>
                <c:pt idx="319">
                  <c:v>6.18</c:v>
                </c:pt>
                <c:pt idx="320">
                  <c:v>1.5649999999999999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14.7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3.03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1.1100000000000001</c:v>
                </c:pt>
                <c:pt idx="355">
                  <c:v>0</c:v>
                </c:pt>
                <c:pt idx="356">
                  <c:v>1.99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0.26100000000000001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1.33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724</v>
      </c>
      <c r="C1" s="132" t="s">
        <v>725</v>
      </c>
      <c r="D1" s="132" t="s">
        <v>726</v>
      </c>
      <c r="E1" s="133" t="s">
        <v>727</v>
      </c>
      <c r="F1" s="132" t="s">
        <v>728</v>
      </c>
      <c r="G1" s="132" t="s">
        <v>729</v>
      </c>
      <c r="H1" s="134" t="s">
        <v>730</v>
      </c>
      <c r="I1" s="135" t="s">
        <v>1</v>
      </c>
      <c r="J1" s="136" t="s">
        <v>731</v>
      </c>
      <c r="K1" s="137" t="s">
        <v>732</v>
      </c>
      <c r="L1" s="132" t="s">
        <v>733</v>
      </c>
      <c r="M1" s="132" t="s">
        <v>2</v>
      </c>
      <c r="N1" s="134" t="s">
        <v>734</v>
      </c>
      <c r="O1" s="135" t="s">
        <v>735</v>
      </c>
      <c r="P1" s="135" t="s">
        <v>736</v>
      </c>
      <c r="Q1" s="135" t="s">
        <v>3</v>
      </c>
      <c r="R1" s="135" t="s">
        <v>737</v>
      </c>
      <c r="S1" s="135" t="s">
        <v>738</v>
      </c>
      <c r="T1" s="138" t="s">
        <v>739</v>
      </c>
      <c r="U1" s="132" t="s">
        <v>740</v>
      </c>
      <c r="V1" s="132" t="s">
        <v>741</v>
      </c>
      <c r="W1" s="132" t="s">
        <v>742</v>
      </c>
      <c r="X1" s="132" t="s">
        <v>743</v>
      </c>
      <c r="Y1" s="132" t="s">
        <v>744</v>
      </c>
      <c r="Z1" s="132" t="s">
        <v>745</v>
      </c>
      <c r="AA1" s="132" t="s">
        <v>746</v>
      </c>
      <c r="AB1" s="132" t="s">
        <v>747</v>
      </c>
      <c r="AC1" s="132" t="s">
        <v>748</v>
      </c>
      <c r="AD1" s="132" t="s">
        <v>749</v>
      </c>
      <c r="AE1" s="132" t="s">
        <v>750</v>
      </c>
      <c r="AF1" s="132" t="s">
        <v>751</v>
      </c>
      <c r="AG1" s="132" t="s">
        <v>752</v>
      </c>
      <c r="AH1" s="132" t="s">
        <v>753</v>
      </c>
      <c r="AI1" s="132" t="s">
        <v>754</v>
      </c>
      <c r="AJ1" s="132" t="s">
        <v>755</v>
      </c>
      <c r="AK1" s="132" t="s">
        <v>756</v>
      </c>
      <c r="AL1" s="132" t="s">
        <v>757</v>
      </c>
      <c r="AM1" s="132" t="s">
        <v>758</v>
      </c>
      <c r="AN1" s="132" t="s">
        <v>759</v>
      </c>
      <c r="AO1" s="132" t="s">
        <v>760</v>
      </c>
      <c r="AP1" s="132" t="s">
        <v>761</v>
      </c>
      <c r="AQ1" s="132" t="s">
        <v>762</v>
      </c>
      <c r="AR1" s="132" t="s">
        <v>763</v>
      </c>
      <c r="AS1" s="132" t="s">
        <v>764</v>
      </c>
      <c r="AT1" s="132" t="s">
        <v>765</v>
      </c>
      <c r="AU1" s="132" t="s">
        <v>766</v>
      </c>
      <c r="AV1" s="132" t="s">
        <v>767</v>
      </c>
      <c r="AW1" s="132" t="s">
        <v>768</v>
      </c>
      <c r="AX1" s="132" t="s">
        <v>769</v>
      </c>
      <c r="AY1" s="132" t="s">
        <v>770</v>
      </c>
      <c r="AZ1" s="132" t="s">
        <v>771</v>
      </c>
      <c r="BA1" s="132" t="s">
        <v>772</v>
      </c>
      <c r="BB1" s="132" t="s">
        <v>773</v>
      </c>
      <c r="BC1" s="132" t="s">
        <v>774</v>
      </c>
      <c r="BD1" s="132" t="s">
        <v>775</v>
      </c>
      <c r="BE1" s="132" t="s">
        <v>776</v>
      </c>
      <c r="BF1" s="132" t="s">
        <v>777</v>
      </c>
      <c r="BG1" s="132" t="s">
        <v>778</v>
      </c>
      <c r="BH1" s="132" t="s">
        <v>779</v>
      </c>
      <c r="BI1" s="132" t="s">
        <v>780</v>
      </c>
      <c r="BJ1" s="132" t="s">
        <v>781</v>
      </c>
      <c r="BK1" s="132" t="s">
        <v>782</v>
      </c>
      <c r="BL1" s="132" t="s">
        <v>783</v>
      </c>
      <c r="BM1" s="132" t="s">
        <v>784</v>
      </c>
      <c r="BN1" s="132" t="s">
        <v>785</v>
      </c>
      <c r="BO1" s="132" t="s">
        <v>786</v>
      </c>
      <c r="BP1" s="132" t="s">
        <v>787</v>
      </c>
      <c r="BQ1" s="132" t="s">
        <v>788</v>
      </c>
      <c r="BR1" s="132" t="s">
        <v>789</v>
      </c>
      <c r="BS1" s="132" t="s">
        <v>790</v>
      </c>
      <c r="BT1" s="132" t="s">
        <v>791</v>
      </c>
      <c r="BU1" s="132" t="s">
        <v>792</v>
      </c>
      <c r="BV1" s="132" t="s">
        <v>793</v>
      </c>
      <c r="BW1" s="132" t="s">
        <v>794</v>
      </c>
      <c r="BX1" s="132" t="s">
        <v>795</v>
      </c>
      <c r="BY1" s="132" t="s">
        <v>796</v>
      </c>
      <c r="BZ1" s="132" t="s">
        <v>797</v>
      </c>
      <c r="CA1" s="132" t="s">
        <v>798</v>
      </c>
      <c r="CB1" s="132" t="s">
        <v>799</v>
      </c>
      <c r="CC1" s="132" t="s">
        <v>800</v>
      </c>
      <c r="CD1" s="132" t="s">
        <v>801</v>
      </c>
      <c r="CE1" s="132" t="s">
        <v>802</v>
      </c>
      <c r="CF1" s="132" t="s">
        <v>803</v>
      </c>
      <c r="CG1" s="132" t="s">
        <v>804</v>
      </c>
      <c r="CH1" s="132" t="s">
        <v>805</v>
      </c>
      <c r="CI1" s="132" t="s">
        <v>806</v>
      </c>
      <c r="CJ1" s="132" t="s">
        <v>807</v>
      </c>
      <c r="CK1" s="132" t="s">
        <v>808</v>
      </c>
      <c r="CL1" s="132" t="s">
        <v>809</v>
      </c>
      <c r="CM1" s="132" t="s">
        <v>810</v>
      </c>
      <c r="CN1" s="132" t="s">
        <v>811</v>
      </c>
      <c r="CO1" s="132" t="s">
        <v>812</v>
      </c>
      <c r="CP1" s="132" t="s">
        <v>813</v>
      </c>
      <c r="CQ1" s="132" t="s">
        <v>814</v>
      </c>
      <c r="CR1" s="132" t="s">
        <v>815</v>
      </c>
      <c r="CS1" s="132" t="s">
        <v>816</v>
      </c>
      <c r="CT1" s="132" t="s">
        <v>817</v>
      </c>
      <c r="CU1" s="132" t="s">
        <v>818</v>
      </c>
      <c r="CV1" s="132" t="s">
        <v>819</v>
      </c>
      <c r="CW1" s="132" t="s">
        <v>820</v>
      </c>
      <c r="CX1" s="132" t="s">
        <v>821</v>
      </c>
      <c r="CY1" s="132" t="s">
        <v>822</v>
      </c>
      <c r="CZ1" s="132" t="s">
        <v>823</v>
      </c>
      <c r="DA1" s="132" t="s">
        <v>824</v>
      </c>
      <c r="DB1" s="132" t="s">
        <v>825</v>
      </c>
      <c r="DC1" s="132" t="s">
        <v>826</v>
      </c>
      <c r="DD1" s="132" t="s">
        <v>827</v>
      </c>
      <c r="DE1" s="132" t="s">
        <v>828</v>
      </c>
      <c r="DF1" s="132" t="s">
        <v>829</v>
      </c>
      <c r="DG1" s="132" t="s">
        <v>830</v>
      </c>
      <c r="DH1" s="132" t="s">
        <v>831</v>
      </c>
      <c r="DI1" s="132" t="s">
        <v>832</v>
      </c>
      <c r="DJ1" s="132" t="s">
        <v>833</v>
      </c>
      <c r="DK1" s="132" t="s">
        <v>834</v>
      </c>
      <c r="DL1" s="132" t="s">
        <v>835</v>
      </c>
      <c r="DM1" s="132" t="s">
        <v>836</v>
      </c>
      <c r="DN1" s="132" t="s">
        <v>837</v>
      </c>
      <c r="DO1" s="132" t="s">
        <v>838</v>
      </c>
      <c r="DP1" s="132" t="s">
        <v>839</v>
      </c>
      <c r="DQ1" s="132" t="s">
        <v>840</v>
      </c>
      <c r="DR1" s="132" t="s">
        <v>841</v>
      </c>
      <c r="DS1" s="132" t="s">
        <v>842</v>
      </c>
      <c r="DT1" s="132" t="s">
        <v>843</v>
      </c>
      <c r="DU1" s="132" t="s">
        <v>844</v>
      </c>
      <c r="DV1" s="132" t="s">
        <v>845</v>
      </c>
      <c r="DW1" s="132" t="s">
        <v>846</v>
      </c>
      <c r="DX1" s="132" t="s">
        <v>847</v>
      </c>
      <c r="DY1" s="132" t="s">
        <v>848</v>
      </c>
      <c r="DZ1" s="132" t="s">
        <v>849</v>
      </c>
      <c r="EA1" s="132" t="s">
        <v>850</v>
      </c>
      <c r="EB1" s="132" t="s">
        <v>851</v>
      </c>
      <c r="EC1" s="132" t="s">
        <v>852</v>
      </c>
      <c r="ED1" s="132" t="s">
        <v>853</v>
      </c>
      <c r="EE1" s="132" t="s">
        <v>854</v>
      </c>
      <c r="EF1" s="132" t="s">
        <v>855</v>
      </c>
      <c r="EG1" s="132" t="s">
        <v>856</v>
      </c>
      <c r="EH1" s="132" t="s">
        <v>857</v>
      </c>
      <c r="EI1" s="132" t="s">
        <v>858</v>
      </c>
      <c r="EJ1" s="132" t="s">
        <v>859</v>
      </c>
      <c r="EK1" s="132" t="s">
        <v>860</v>
      </c>
      <c r="EL1" s="132" t="s">
        <v>861</v>
      </c>
      <c r="EM1" s="132" t="s">
        <v>862</v>
      </c>
      <c r="EN1" s="132" t="s">
        <v>863</v>
      </c>
      <c r="EO1" s="132" t="s">
        <v>864</v>
      </c>
      <c r="EP1" s="132" t="s">
        <v>865</v>
      </c>
      <c r="EQ1" s="132" t="s">
        <v>866</v>
      </c>
      <c r="ER1" s="132" t="s">
        <v>867</v>
      </c>
      <c r="ES1" s="132" t="s">
        <v>868</v>
      </c>
      <c r="ET1" s="132" t="s">
        <v>869</v>
      </c>
      <c r="EU1" s="132" t="s">
        <v>870</v>
      </c>
      <c r="EV1" s="132" t="s">
        <v>871</v>
      </c>
      <c r="EW1" s="132" t="s">
        <v>872</v>
      </c>
      <c r="EX1" s="132" t="s">
        <v>873</v>
      </c>
      <c r="EY1" s="132" t="s">
        <v>874</v>
      </c>
      <c r="EZ1" s="132" t="s">
        <v>875</v>
      </c>
      <c r="FA1" s="132" t="s">
        <v>876</v>
      </c>
      <c r="FB1" s="132" t="s">
        <v>877</v>
      </c>
      <c r="FC1" s="132" t="s">
        <v>878</v>
      </c>
      <c r="FD1" s="132" t="s">
        <v>879</v>
      </c>
      <c r="FE1" s="132" t="s">
        <v>880</v>
      </c>
      <c r="FF1" s="132" t="s">
        <v>881</v>
      </c>
      <c r="FG1" s="132" t="s">
        <v>882</v>
      </c>
      <c r="FH1" s="132" t="s">
        <v>883</v>
      </c>
      <c r="FI1" s="132" t="s">
        <v>884</v>
      </c>
      <c r="FJ1" s="132" t="s">
        <v>885</v>
      </c>
      <c r="FK1" s="132" t="s">
        <v>886</v>
      </c>
      <c r="FL1" s="132" t="s">
        <v>887</v>
      </c>
      <c r="FM1" s="132" t="s">
        <v>888</v>
      </c>
      <c r="FN1" s="132" t="s">
        <v>889</v>
      </c>
      <c r="FO1" s="132" t="s">
        <v>890</v>
      </c>
      <c r="FP1" s="132" t="s">
        <v>891</v>
      </c>
      <c r="FQ1" s="132" t="s">
        <v>892</v>
      </c>
      <c r="FR1" s="132" t="s">
        <v>893</v>
      </c>
      <c r="FS1" s="132" t="s">
        <v>894</v>
      </c>
      <c r="FT1" s="132" t="s">
        <v>895</v>
      </c>
      <c r="FU1" s="132" t="s">
        <v>896</v>
      </c>
      <c r="FV1" s="132" t="s">
        <v>897</v>
      </c>
      <c r="FW1" s="132" t="s">
        <v>898</v>
      </c>
      <c r="FX1" s="132" t="s">
        <v>899</v>
      </c>
      <c r="FY1" s="132" t="s">
        <v>900</v>
      </c>
      <c r="FZ1" s="132" t="s">
        <v>901</v>
      </c>
      <c r="GA1" s="132" t="s">
        <v>902</v>
      </c>
      <c r="GB1" s="132" t="s">
        <v>903</v>
      </c>
      <c r="GC1" s="132" t="s">
        <v>904</v>
      </c>
      <c r="GD1" s="132" t="s">
        <v>905</v>
      </c>
      <c r="GE1" s="132" t="s">
        <v>906</v>
      </c>
      <c r="GF1" s="132" t="s">
        <v>907</v>
      </c>
      <c r="GG1" s="132" t="s">
        <v>908</v>
      </c>
      <c r="GH1" s="132" t="s">
        <v>909</v>
      </c>
      <c r="GI1" s="132" t="s">
        <v>910</v>
      </c>
      <c r="GJ1" s="132" t="s">
        <v>911</v>
      </c>
      <c r="GK1" s="132" t="s">
        <v>912</v>
      </c>
      <c r="GL1" s="132" t="s">
        <v>913</v>
      </c>
      <c r="GM1" s="132" t="s">
        <v>914</v>
      </c>
      <c r="GN1" s="132" t="s">
        <v>915</v>
      </c>
      <c r="GO1" s="132" t="s">
        <v>916</v>
      </c>
      <c r="GP1" s="132" t="s">
        <v>917</v>
      </c>
      <c r="GQ1" s="132" t="s">
        <v>918</v>
      </c>
      <c r="GR1" s="132" t="s">
        <v>919</v>
      </c>
      <c r="GS1" s="132" t="s">
        <v>920</v>
      </c>
      <c r="GT1" s="132" t="s">
        <v>921</v>
      </c>
      <c r="GU1" s="132" t="s">
        <v>922</v>
      </c>
      <c r="GV1" s="132" t="s">
        <v>923</v>
      </c>
      <c r="GW1" s="132" t="s">
        <v>924</v>
      </c>
      <c r="GX1" s="132" t="s">
        <v>925</v>
      </c>
      <c r="GY1" s="132" t="s">
        <v>926</v>
      </c>
      <c r="GZ1" s="132" t="s">
        <v>927</v>
      </c>
      <c r="HA1" s="132" t="s">
        <v>928</v>
      </c>
      <c r="HB1" s="132" t="s">
        <v>929</v>
      </c>
      <c r="HC1" s="132" t="s">
        <v>930</v>
      </c>
      <c r="HD1" s="132" t="s">
        <v>931</v>
      </c>
      <c r="HE1" s="132" t="s">
        <v>932</v>
      </c>
      <c r="HF1" s="132" t="s">
        <v>933</v>
      </c>
      <c r="HG1" s="132" t="s">
        <v>934</v>
      </c>
      <c r="HH1" s="132" t="s">
        <v>935</v>
      </c>
      <c r="HI1" s="132" t="s">
        <v>936</v>
      </c>
      <c r="HJ1" s="132" t="s">
        <v>937</v>
      </c>
      <c r="HK1" s="132" t="s">
        <v>938</v>
      </c>
      <c r="HL1" s="132" t="s">
        <v>939</v>
      </c>
      <c r="HM1" s="132" t="s">
        <v>940</v>
      </c>
      <c r="HN1" s="132" t="s">
        <v>941</v>
      </c>
      <c r="HO1" s="132" t="s">
        <v>942</v>
      </c>
      <c r="HP1" s="132" t="s">
        <v>943</v>
      </c>
      <c r="HQ1" s="132" t="s">
        <v>944</v>
      </c>
      <c r="HR1" s="132" t="s">
        <v>945</v>
      </c>
      <c r="HS1" s="132" t="s">
        <v>946</v>
      </c>
      <c r="HT1" s="132" t="s">
        <v>947</v>
      </c>
      <c r="HU1" s="132" t="s">
        <v>948</v>
      </c>
      <c r="HV1" s="132" t="s">
        <v>949</v>
      </c>
      <c r="HW1" s="132" t="s">
        <v>950</v>
      </c>
      <c r="HX1" s="132" t="s">
        <v>951</v>
      </c>
      <c r="HY1" s="132" t="s">
        <v>952</v>
      </c>
      <c r="HZ1" s="132" t="s">
        <v>953</v>
      </c>
      <c r="IA1" s="132" t="s">
        <v>954</v>
      </c>
      <c r="IB1" s="132" t="s">
        <v>955</v>
      </c>
      <c r="IC1" s="132" t="s">
        <v>956</v>
      </c>
      <c r="ID1" s="132" t="s">
        <v>957</v>
      </c>
      <c r="IE1" s="132" t="s">
        <v>958</v>
      </c>
      <c r="IF1" s="132" t="s">
        <v>959</v>
      </c>
      <c r="IG1" s="132" t="s">
        <v>960</v>
      </c>
      <c r="IH1" s="132" t="s">
        <v>961</v>
      </c>
      <c r="II1" s="132" t="s">
        <v>962</v>
      </c>
      <c r="IJ1" s="132" t="s">
        <v>963</v>
      </c>
      <c r="IK1" s="132" t="s">
        <v>964</v>
      </c>
      <c r="IL1" s="132" t="s">
        <v>965</v>
      </c>
      <c r="IM1" s="132" t="s">
        <v>966</v>
      </c>
      <c r="IN1" s="132" t="s">
        <v>967</v>
      </c>
      <c r="IO1" s="132" t="s">
        <v>968</v>
      </c>
      <c r="IP1" s="132" t="s">
        <v>969</v>
      </c>
      <c r="IQ1" s="132" t="s">
        <v>970</v>
      </c>
      <c r="IR1" s="132" t="s">
        <v>971</v>
      </c>
      <c r="IS1" s="132" t="s">
        <v>972</v>
      </c>
      <c r="IT1" s="132" t="s">
        <v>973</v>
      </c>
      <c r="IU1" s="132" t="s">
        <v>974</v>
      </c>
      <c r="IV1" s="132" t="s">
        <v>975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4.1100000000000003</v>
      </c>
      <c r="C4" s="91">
        <f t="shared" ref="C4:C30" si="0">((B4-K4)/K4)*100</f>
        <v>14.804469273743024</v>
      </c>
      <c r="D4" s="51">
        <f>ALL!D16</f>
        <v>33</v>
      </c>
      <c r="E4" s="51" t="str">
        <f>ALL!E16</f>
        <v>N/A</v>
      </c>
      <c r="F4" s="71">
        <f>ALL!F16</f>
        <v>3.718</v>
      </c>
      <c r="G4" s="71" t="str">
        <f>ALL!G16</f>
        <v>N/A</v>
      </c>
      <c r="H4" s="52">
        <f>ALL!C16</f>
        <v>3.9420000000000002</v>
      </c>
      <c r="I4" s="53" t="str">
        <f t="shared" ref="I4:I30" si="1">IF(B4&gt;H4,"Long","Short")</f>
        <v>Long</v>
      </c>
      <c r="J4" s="87">
        <f t="shared" ref="J4:J30" si="2">((B4-H4)/H4)*100</f>
        <v>4.2617960426179646</v>
      </c>
      <c r="K4" s="117">
        <v>3.58</v>
      </c>
      <c r="L4" s="90">
        <f>C34/100</f>
        <v>0.1788250964056331</v>
      </c>
      <c r="M4" s="17"/>
      <c r="N4" s="83">
        <f>C36/100</f>
        <v>0.1850227183342896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14.804469273743024</v>
      </c>
      <c r="S4" s="25">
        <f t="shared" ref="S4:S30" si="6">B4*P4</f>
        <v>4252.3575418994424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19.64</v>
      </c>
      <c r="C5" s="84">
        <f t="shared" si="0"/>
        <v>16.488730723606178</v>
      </c>
      <c r="D5" s="26">
        <f>ALL!D251</f>
        <v>39</v>
      </c>
      <c r="E5" s="26">
        <f>ALL!E251</f>
        <v>7</v>
      </c>
      <c r="F5" s="72">
        <f>ALL!F251</f>
        <v>18.86</v>
      </c>
      <c r="G5" s="72">
        <f>ALL!G251</f>
        <v>18.78</v>
      </c>
      <c r="H5" s="27">
        <f>ALL!C251</f>
        <v>19.82</v>
      </c>
      <c r="I5" s="54" t="str">
        <f t="shared" si="1"/>
        <v>Short</v>
      </c>
      <c r="J5" s="88">
        <f t="shared" si="2"/>
        <v>-0.90817356205852517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16.488730723606178</v>
      </c>
      <c r="S5" s="29">
        <f t="shared" si="6"/>
        <v>4314.7425860023723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40.78</v>
      </c>
      <c r="C6" s="92">
        <f t="shared" si="0"/>
        <v>-6.8949771689497634</v>
      </c>
      <c r="D6" s="30">
        <f>ALL!D232</f>
        <v>48</v>
      </c>
      <c r="E6" s="30">
        <f>ALL!E232</f>
        <v>2</v>
      </c>
      <c r="F6" s="73">
        <f>ALL!F232</f>
        <v>35.82</v>
      </c>
      <c r="G6" s="73">
        <f>ALL!G232</f>
        <v>40.200000000000003</v>
      </c>
      <c r="H6" s="27">
        <f>ALL!C232</f>
        <v>42.86</v>
      </c>
      <c r="I6" s="54" t="str">
        <f t="shared" si="1"/>
        <v>Short</v>
      </c>
      <c r="J6" s="89">
        <f t="shared" si="2"/>
        <v>-4.8530097993467063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-6.8949771689497634</v>
      </c>
      <c r="S6" s="25">
        <f t="shared" si="6"/>
        <v>3448.6100456621007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1.84</v>
      </c>
      <c r="C7" s="84">
        <f t="shared" si="0"/>
        <v>-13.20754716981132</v>
      </c>
      <c r="D7" s="26" t="str">
        <f>ALL!D99</f>
        <v>N/A</v>
      </c>
      <c r="E7" s="26">
        <f>ALL!E99</f>
        <v>22</v>
      </c>
      <c r="F7" s="72" t="str">
        <f>ALL!F99</f>
        <v>N/A</v>
      </c>
      <c r="G7" s="72">
        <f>ALL!G99</f>
        <v>1.855</v>
      </c>
      <c r="H7" s="27">
        <f>ALL!C99</f>
        <v>1.895</v>
      </c>
      <c r="I7" s="54" t="str">
        <f t="shared" si="1"/>
        <v>Short</v>
      </c>
      <c r="J7" s="88">
        <f t="shared" si="2"/>
        <v>-2.9023746701846935</v>
      </c>
      <c r="K7" s="118">
        <v>2.12</v>
      </c>
      <c r="L7" s="18"/>
      <c r="M7" s="34">
        <f>-N4+L4</f>
        <v>-6.1976219286564993E-3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-13.20754716981132</v>
      </c>
      <c r="S7" s="29">
        <f t="shared" si="6"/>
        <v>3214.7924528301887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11.39</v>
      </c>
      <c r="C8" s="92">
        <f t="shared" si="0"/>
        <v>36.244019138755995</v>
      </c>
      <c r="D8" s="30" t="str">
        <f>ALL!D96</f>
        <v>N/A</v>
      </c>
      <c r="E8" s="30" t="str">
        <f>ALL!E96</f>
        <v>N/A</v>
      </c>
      <c r="F8" s="73" t="str">
        <f>ALL!F96</f>
        <v>N/A</v>
      </c>
      <c r="G8" s="73" t="str">
        <f>ALL!G96</f>
        <v>N/A</v>
      </c>
      <c r="H8" s="27">
        <f>ALL!C96</f>
        <v>10.7</v>
      </c>
      <c r="I8" s="54" t="str">
        <f t="shared" si="1"/>
        <v>Long</v>
      </c>
      <c r="J8" s="89">
        <f t="shared" si="2"/>
        <v>6.448598130841134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36.244019138755995</v>
      </c>
      <c r="S8" s="25">
        <f t="shared" si="6"/>
        <v>5046.4784688995223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9.2899999999999991</v>
      </c>
      <c r="C9" s="84">
        <f t="shared" si="0"/>
        <v>6.1714285714285619</v>
      </c>
      <c r="D9" s="26">
        <f>ALL!D260</f>
        <v>14</v>
      </c>
      <c r="E9" s="26">
        <f>ALL!E260</f>
        <v>2</v>
      </c>
      <c r="F9" s="72">
        <f>ALL!F260</f>
        <v>9.7200000000000006</v>
      </c>
      <c r="G9" s="72">
        <f>ALL!G260</f>
        <v>9.4</v>
      </c>
      <c r="H9" s="27">
        <f>ALL!C260</f>
        <v>9.9</v>
      </c>
      <c r="I9" s="54" t="str">
        <f t="shared" si="1"/>
        <v>Short</v>
      </c>
      <c r="J9" s="88">
        <f t="shared" si="2"/>
        <v>-6.1616161616161733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6.1714285714285619</v>
      </c>
      <c r="S9" s="29">
        <f t="shared" si="6"/>
        <v>3932.5897142857139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6.98</v>
      </c>
      <c r="C10" s="92">
        <f t="shared" si="0"/>
        <v>-1.1331444759206684</v>
      </c>
      <c r="D10" s="30" t="str">
        <f>ALL!D185</f>
        <v>N/A</v>
      </c>
      <c r="E10" s="30">
        <f>ALL!E185</f>
        <v>20</v>
      </c>
      <c r="F10" s="73" t="str">
        <f>ALL!F185</f>
        <v>N/A</v>
      </c>
      <c r="G10" s="73">
        <f>ALL!G185</f>
        <v>7.25</v>
      </c>
      <c r="H10" s="27">
        <f>ALL!C185</f>
        <v>7.25</v>
      </c>
      <c r="I10" s="54" t="str">
        <f t="shared" si="1"/>
        <v>Short</v>
      </c>
      <c r="J10" s="89">
        <f t="shared" si="2"/>
        <v>-3.7241379310344769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-1.1331444759206684</v>
      </c>
      <c r="S10" s="25">
        <f t="shared" si="6"/>
        <v>3662.0283286118984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0.53800000000000003</v>
      </c>
      <c r="C11" s="84">
        <f t="shared" si="0"/>
        <v>-13.225806451612899</v>
      </c>
      <c r="D11" s="26">
        <f>ALL!D294</f>
        <v>41</v>
      </c>
      <c r="E11" s="26">
        <f>ALL!E294</f>
        <v>52</v>
      </c>
      <c r="F11" s="72">
        <f>ALL!F294</f>
        <v>0.51200000000000001</v>
      </c>
      <c r="G11" s="72">
        <f>ALL!G294</f>
        <v>0.49</v>
      </c>
      <c r="H11" s="27">
        <f>ALL!C294</f>
        <v>0.48199999999999998</v>
      </c>
      <c r="I11" s="54" t="str">
        <f t="shared" si="1"/>
        <v>Long</v>
      </c>
      <c r="J11" s="88">
        <f t="shared" si="2"/>
        <v>11.618257261410799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-13.225806451612899</v>
      </c>
      <c r="S11" s="29">
        <f t="shared" si="6"/>
        <v>3214.116129032258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14.18</v>
      </c>
      <c r="C12" s="92">
        <f t="shared" si="0"/>
        <v>44.693877551020393</v>
      </c>
      <c r="D12" s="127">
        <f>ALL!D342</f>
        <v>18</v>
      </c>
      <c r="E12" s="127">
        <f>ALL!E342</f>
        <v>37</v>
      </c>
      <c r="F12" s="73">
        <f>ALL!F342</f>
        <v>11.14</v>
      </c>
      <c r="G12" s="73">
        <f>ALL!G342</f>
        <v>10.36</v>
      </c>
      <c r="H12" s="126">
        <f>ALL!C342</f>
        <v>13.7</v>
      </c>
      <c r="I12" s="54" t="str">
        <f t="shared" si="1"/>
        <v>Long</v>
      </c>
      <c r="J12" s="89">
        <f t="shared" si="2"/>
        <v>3.5036496350364996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44.693877551020393</v>
      </c>
      <c r="S12" s="25">
        <f t="shared" si="6"/>
        <v>5359.4612244897953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23.26</v>
      </c>
      <c r="C13" s="84">
        <f t="shared" si="0"/>
        <v>27.802197802197814</v>
      </c>
      <c r="D13" s="26" t="str">
        <f>ALL!D64</f>
        <v>N/A</v>
      </c>
      <c r="E13" s="26" t="str">
        <f>ALL!E64</f>
        <v>N/A</v>
      </c>
      <c r="F13" s="72" t="str">
        <f>ALL!F64</f>
        <v>N/A</v>
      </c>
      <c r="G13" s="72" t="str">
        <f>ALL!G64</f>
        <v>N/A</v>
      </c>
      <c r="H13" s="27">
        <f>ALL!C64</f>
        <v>21.04</v>
      </c>
      <c r="I13" s="54" t="str">
        <f t="shared" si="1"/>
        <v>Long</v>
      </c>
      <c r="J13" s="88">
        <f t="shared" si="2"/>
        <v>10.5513307984791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27.802197802197814</v>
      </c>
      <c r="S13" s="29">
        <f t="shared" si="6"/>
        <v>4733.7934065934069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2.99</v>
      </c>
      <c r="C14" s="92">
        <f t="shared" si="0"/>
        <v>-13.832853025936597</v>
      </c>
      <c r="D14" s="127">
        <f>ALL!D344</f>
        <v>8</v>
      </c>
      <c r="E14" s="127">
        <f>ALL!E344</f>
        <v>2</v>
      </c>
      <c r="F14" s="73">
        <f>ALL!F344</f>
        <v>3.06</v>
      </c>
      <c r="G14" s="73">
        <f>ALL!G344</f>
        <v>2.85</v>
      </c>
      <c r="H14" s="126">
        <f>ALL!C344</f>
        <v>3.1</v>
      </c>
      <c r="I14" s="54" t="str">
        <f t="shared" si="1"/>
        <v>Short</v>
      </c>
      <c r="J14" s="89">
        <f t="shared" si="2"/>
        <v>-3.5483870967741895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-13.832853025936597</v>
      </c>
      <c r="S14" s="25">
        <f t="shared" si="6"/>
        <v>3191.6311239193083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6.12</v>
      </c>
      <c r="C15" s="84">
        <f t="shared" si="0"/>
        <v>-2.7027027027027013</v>
      </c>
      <c r="D15" s="26">
        <f>ALL!D5159</f>
        <v>0</v>
      </c>
      <c r="E15" s="26">
        <f>ALL!E159</f>
        <v>16</v>
      </c>
      <c r="F15" s="72" t="str">
        <f>ALL!F159</f>
        <v>N/A</v>
      </c>
      <c r="G15" s="72">
        <f>ALL!G159</f>
        <v>6.63</v>
      </c>
      <c r="H15" s="27">
        <f>ALL!C159</f>
        <v>6.87</v>
      </c>
      <c r="I15" s="54" t="str">
        <f t="shared" si="1"/>
        <v>Short</v>
      </c>
      <c r="J15" s="88">
        <f t="shared" si="2"/>
        <v>-10.91703056768559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-2.7027027027027013</v>
      </c>
      <c r="S15" s="29">
        <f t="shared" si="6"/>
        <v>3603.8918918918921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4.9000000000000004</v>
      </c>
      <c r="C16" s="92">
        <f t="shared" si="0"/>
        <v>30.319148936170233</v>
      </c>
      <c r="D16" s="30">
        <f>ALL!D330</f>
        <v>15</v>
      </c>
      <c r="E16" s="30">
        <f>ALL!E330</f>
        <v>23</v>
      </c>
      <c r="F16" s="73">
        <f>ALL!F330</f>
        <v>5.31</v>
      </c>
      <c r="G16" s="73">
        <f>ALL!G330</f>
        <v>4.9000000000000004</v>
      </c>
      <c r="H16" s="27">
        <f>ALL!C330</f>
        <v>4.59</v>
      </c>
      <c r="I16" s="54" t="str">
        <f t="shared" si="1"/>
        <v>Long</v>
      </c>
      <c r="J16" s="89">
        <f t="shared" si="2"/>
        <v>6.7538126361655886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30.319148936170233</v>
      </c>
      <c r="S16" s="25">
        <f t="shared" si="6"/>
        <v>4827.0212765957449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9.25</v>
      </c>
      <c r="C17" s="84">
        <f t="shared" si="0"/>
        <v>36.229749631811487</v>
      </c>
      <c r="D17" s="26">
        <f>ALL!D258</f>
        <v>33</v>
      </c>
      <c r="E17" s="26" t="str">
        <f>ALL!E258</f>
        <v>N/A</v>
      </c>
      <c r="F17" s="72">
        <f>ALL!F258</f>
        <v>8.7460000000000004</v>
      </c>
      <c r="G17" s="72" t="str">
        <f>ALL!G258</f>
        <v>N/A</v>
      </c>
      <c r="H17" s="27">
        <f>ALL!C258</f>
        <v>8.8780000000000001</v>
      </c>
      <c r="I17" s="54" t="str">
        <f t="shared" si="1"/>
        <v>Long</v>
      </c>
      <c r="J17" s="88">
        <f t="shared" si="2"/>
        <v>4.1901329128182008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36.229749631811487</v>
      </c>
      <c r="S17" s="29">
        <f t="shared" si="6"/>
        <v>5045.9499263622974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3.75</v>
      </c>
      <c r="C18" s="92">
        <f t="shared" si="0"/>
        <v>3.8781163434903085</v>
      </c>
      <c r="D18" s="30" t="str">
        <f>ALL!D75</f>
        <v>N/A</v>
      </c>
      <c r="E18" s="30">
        <f>ALL!E75</f>
        <v>13</v>
      </c>
      <c r="F18" s="73" t="str">
        <f>ALL!F75</f>
        <v>N/A</v>
      </c>
      <c r="G18" s="73">
        <f>ALL!G75</f>
        <v>3.76</v>
      </c>
      <c r="H18" s="27">
        <f>ALL!C75</f>
        <v>3.95</v>
      </c>
      <c r="I18" s="54" t="str">
        <f t="shared" si="1"/>
        <v>Short</v>
      </c>
      <c r="J18" s="89">
        <f t="shared" si="2"/>
        <v>-5.0632911392405102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3.8781163434903085</v>
      </c>
      <c r="S18" s="25">
        <f t="shared" si="6"/>
        <v>3847.6454293628813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27.55</v>
      </c>
      <c r="C19" s="84">
        <f t="shared" si="0"/>
        <v>45</v>
      </c>
      <c r="D19" s="26">
        <f>ALL!D190</f>
        <v>30</v>
      </c>
      <c r="E19" s="26">
        <f>ALL!E190</f>
        <v>5</v>
      </c>
      <c r="F19" s="72">
        <f>ALL!F190</f>
        <v>26.35</v>
      </c>
      <c r="G19" s="72">
        <f>ALL!G190</f>
        <v>28.8</v>
      </c>
      <c r="H19" s="27">
        <f>ALL!C190</f>
        <v>30.6</v>
      </c>
      <c r="I19" s="54" t="str">
        <f t="shared" si="1"/>
        <v>Short</v>
      </c>
      <c r="J19" s="88">
        <f t="shared" si="2"/>
        <v>-9.9673202614379104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45</v>
      </c>
      <c r="S19" s="29">
        <f t="shared" si="6"/>
        <v>5370.8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4.3840000000000003</v>
      </c>
      <c r="C20" s="92">
        <f t="shared" si="0"/>
        <v>27.813411078717206</v>
      </c>
      <c r="D20" s="30">
        <f>ALL!D112</f>
        <v>33</v>
      </c>
      <c r="E20" s="30">
        <f>ALL!E112</f>
        <v>53</v>
      </c>
      <c r="F20" s="73">
        <f>ALL!F112</f>
        <v>3.8740000000000001</v>
      </c>
      <c r="G20" s="73">
        <f>ALL!G112</f>
        <v>3.8460000000000001</v>
      </c>
      <c r="H20" s="27">
        <f>ALL!C112</f>
        <v>4.12</v>
      </c>
      <c r="I20" s="54" t="str">
        <f t="shared" si="1"/>
        <v>Long</v>
      </c>
      <c r="J20" s="89">
        <f t="shared" si="2"/>
        <v>6.4077669902912682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27.813411078717206</v>
      </c>
      <c r="S20" s="25">
        <f t="shared" si="6"/>
        <v>4734.2087463556854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1.8819999999999999</v>
      </c>
      <c r="C21" s="84">
        <f t="shared" si="0"/>
        <v>-5.4271356783919646</v>
      </c>
      <c r="D21" s="26" t="str">
        <f>ALL!D341</f>
        <v>N/A</v>
      </c>
      <c r="E21" s="26">
        <f>ALL!E341</f>
        <v>12</v>
      </c>
      <c r="F21" s="72" t="str">
        <f>ALL!F341</f>
        <v>N/A</v>
      </c>
      <c r="G21" s="72">
        <f>ALL!G341</f>
        <v>1.952</v>
      </c>
      <c r="H21" s="27">
        <f>ALL!C341</f>
        <v>2.0699999999999998</v>
      </c>
      <c r="I21" s="54" t="str">
        <f t="shared" si="1"/>
        <v>Short</v>
      </c>
      <c r="J21" s="88">
        <f t="shared" si="2"/>
        <v>-9.082125603864732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-5.4271356783919646</v>
      </c>
      <c r="S21" s="29">
        <f t="shared" si="6"/>
        <v>3502.9788944723618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17.78</v>
      </c>
      <c r="C22" s="92">
        <f t="shared" si="0"/>
        <v>49.411764705882362</v>
      </c>
      <c r="D22" s="30" t="str">
        <f>ALL!D49</f>
        <v>N/A</v>
      </c>
      <c r="E22" s="30">
        <f>ALL!E49</f>
        <v>7</v>
      </c>
      <c r="F22" s="73" t="str">
        <f>ALL!F49</f>
        <v>N/A</v>
      </c>
      <c r="G22" s="73">
        <f>ALL!G49</f>
        <v>18.739999999999998</v>
      </c>
      <c r="H22" s="27">
        <f>ALL!C49</f>
        <v>19.3</v>
      </c>
      <c r="I22" s="54" t="str">
        <f t="shared" si="1"/>
        <v>Short</v>
      </c>
      <c r="J22" s="89">
        <f t="shared" si="2"/>
        <v>-7.8756476683937802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49.411764705882362</v>
      </c>
      <c r="S22" s="25">
        <f t="shared" si="6"/>
        <v>5534.2117647058822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22.02</v>
      </c>
      <c r="C23" s="84">
        <f t="shared" si="0"/>
        <v>46.8</v>
      </c>
      <c r="D23" s="26">
        <f>ALL!D58</f>
        <v>14</v>
      </c>
      <c r="E23" s="26">
        <f>ALL!E58</f>
        <v>8</v>
      </c>
      <c r="F23" s="72">
        <f>ALL!F58</f>
        <v>26.2</v>
      </c>
      <c r="G23" s="72">
        <f>ALL!G58</f>
        <v>23</v>
      </c>
      <c r="H23" s="27">
        <f>ALL!C58</f>
        <v>23.98</v>
      </c>
      <c r="I23" s="54" t="str">
        <f t="shared" si="1"/>
        <v>Short</v>
      </c>
      <c r="J23" s="88">
        <f t="shared" si="2"/>
        <v>-8.1734778982485441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46.8</v>
      </c>
      <c r="S23" s="29">
        <f t="shared" si="6"/>
        <v>5437.4719999999998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44.4</v>
      </c>
      <c r="C24" s="92">
        <f t="shared" si="0"/>
        <v>74.665617623918152</v>
      </c>
      <c r="D24" s="30" t="str">
        <f>ALL!D143</f>
        <v>N/A</v>
      </c>
      <c r="E24" s="30">
        <f>ALL!E143</f>
        <v>1</v>
      </c>
      <c r="F24" s="73" t="str">
        <f>ALL!F143</f>
        <v>N/A</v>
      </c>
      <c r="G24" s="73">
        <f>ALL!G143</f>
        <v>44.8</v>
      </c>
      <c r="H24" s="27">
        <f>ALL!C143</f>
        <v>48.32</v>
      </c>
      <c r="I24" s="54" t="str">
        <f t="shared" si="1"/>
        <v>Short</v>
      </c>
      <c r="J24" s="89">
        <f t="shared" si="2"/>
        <v>-8.1125827814569575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74.665617623918152</v>
      </c>
      <c r="S24" s="25">
        <f t="shared" si="6"/>
        <v>6469.6144767899277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15.8</v>
      </c>
      <c r="C25" s="84">
        <f t="shared" si="0"/>
        <v>21.538461538461544</v>
      </c>
      <c r="D25" s="26">
        <f>ALL!D109</f>
        <v>35</v>
      </c>
      <c r="E25" s="26" t="str">
        <f>ALL!E109</f>
        <v>N/A</v>
      </c>
      <c r="F25" s="72">
        <f>ALL!F109</f>
        <v>14.02</v>
      </c>
      <c r="G25" s="72" t="str">
        <f>ALL!G109</f>
        <v>N/A</v>
      </c>
      <c r="H25" s="27">
        <f>ALL!C109</f>
        <v>15.14</v>
      </c>
      <c r="I25" s="54" t="str">
        <f t="shared" si="1"/>
        <v>Long</v>
      </c>
      <c r="J25" s="88">
        <f t="shared" si="2"/>
        <v>4.3593130779392339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21.538461538461544</v>
      </c>
      <c r="S25" s="29">
        <f t="shared" si="6"/>
        <v>4501.7846153846149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1.5</v>
      </c>
      <c r="C26" s="92">
        <f t="shared" si="0"/>
        <v>54.639175257731964</v>
      </c>
      <c r="D26" s="30">
        <f>ALL!D195</f>
        <v>14</v>
      </c>
      <c r="E26" s="30">
        <f>ALL!E195</f>
        <v>6</v>
      </c>
      <c r="F26" s="73">
        <f>ALL!F195</f>
        <v>1.61</v>
      </c>
      <c r="G26" s="73">
        <f>ALL!G195</f>
        <v>1.52</v>
      </c>
      <c r="H26" s="27">
        <f>ALL!C195</f>
        <v>1.5780000000000001</v>
      </c>
      <c r="I26" s="54" t="str">
        <f t="shared" si="1"/>
        <v>Short</v>
      </c>
      <c r="J26" s="89">
        <f t="shared" si="2"/>
        <v>-4.9429657794676851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54.639175257731964</v>
      </c>
      <c r="S26" s="25">
        <f t="shared" si="6"/>
        <v>5727.8350515463917</v>
      </c>
      <c r="T26" s="18"/>
      <c r="U26" s="18"/>
    </row>
    <row r="27" spans="1:21" s="19" customFormat="1" ht="15" customHeight="1" x14ac:dyDescent="0.2">
      <c r="A27" s="80" t="s">
        <v>976</v>
      </c>
      <c r="B27" s="110">
        <f>ALL!B346</f>
        <v>1.17</v>
      </c>
      <c r="C27" s="84">
        <f t="shared" si="0"/>
        <v>10.377358490566026</v>
      </c>
      <c r="D27" s="128" t="str">
        <f>ALL!D346</f>
        <v>N/A</v>
      </c>
      <c r="E27" s="128" t="str">
        <f>ALL!E346</f>
        <v>N/A</v>
      </c>
      <c r="F27" s="72" t="str">
        <f>ALL!F346</f>
        <v>N/A</v>
      </c>
      <c r="G27" s="72" t="str">
        <f>ALL!G346</f>
        <v>N/A</v>
      </c>
      <c r="H27" s="126">
        <f>ALL!C346</f>
        <v>1.1519999999999999</v>
      </c>
      <c r="I27" s="54" t="str">
        <f t="shared" si="1"/>
        <v>Long</v>
      </c>
      <c r="J27" s="88">
        <f t="shared" si="2"/>
        <v>1.5625000000000013</v>
      </c>
      <c r="K27" s="118">
        <v>1.06</v>
      </c>
      <c r="L27" s="18"/>
      <c r="M27" s="18"/>
      <c r="N27" s="18"/>
      <c r="O27" s="80" t="s">
        <v>976</v>
      </c>
      <c r="P27" s="28">
        <f t="shared" si="3"/>
        <v>3494.3396226415093</v>
      </c>
      <c r="Q27" s="26">
        <f t="shared" si="7"/>
        <v>3704</v>
      </c>
      <c r="R27" s="86">
        <f t="shared" si="5"/>
        <v>10.377358490566026</v>
      </c>
      <c r="S27" s="29">
        <f t="shared" si="6"/>
        <v>4088.3773584905657</v>
      </c>
      <c r="T27" s="18"/>
      <c r="U27" s="18"/>
    </row>
    <row r="28" spans="1:21" s="19" customFormat="1" ht="15" customHeight="1" x14ac:dyDescent="0.2">
      <c r="A28" s="139" t="s">
        <v>47</v>
      </c>
      <c r="B28" s="111">
        <f>ALL!B267</f>
        <v>5.0599999999999996</v>
      </c>
      <c r="C28" s="92">
        <f t="shared" si="0"/>
        <v>25.247524752475236</v>
      </c>
      <c r="D28" s="30">
        <f>ALL!D267</f>
        <v>15</v>
      </c>
      <c r="E28" s="30">
        <f>ALL!E267</f>
        <v>19</v>
      </c>
      <c r="F28" s="73">
        <f>ALL!F267</f>
        <v>4.665</v>
      </c>
      <c r="G28" s="73">
        <f>ALL!G267</f>
        <v>4.3250000000000002</v>
      </c>
      <c r="H28" s="27">
        <f>ALL!C267</f>
        <v>4.5999999999999996</v>
      </c>
      <c r="I28" s="54" t="str">
        <f t="shared" si="1"/>
        <v>Long</v>
      </c>
      <c r="J28" s="89">
        <f t="shared" si="2"/>
        <v>10</v>
      </c>
      <c r="K28" s="119">
        <v>4.04</v>
      </c>
      <c r="L28" s="18"/>
      <c r="M28" s="18"/>
      <c r="N28" s="18"/>
      <c r="O28" s="82" t="s">
        <v>48</v>
      </c>
      <c r="P28" s="129">
        <f t="shared" si="3"/>
        <v>916.83168316831677</v>
      </c>
      <c r="Q28" s="24">
        <f t="shared" si="7"/>
        <v>3704</v>
      </c>
      <c r="R28" s="85">
        <f t="shared" si="5"/>
        <v>25.247524752475236</v>
      </c>
      <c r="S28" s="25">
        <f t="shared" si="6"/>
        <v>4639.1683168316822</v>
      </c>
      <c r="T28" s="18"/>
      <c r="U28" s="18"/>
    </row>
    <row r="29" spans="1:21" s="19" customFormat="1" ht="15" customHeight="1" x14ac:dyDescent="0.2">
      <c r="A29" s="80" t="s">
        <v>49</v>
      </c>
      <c r="B29" s="110">
        <f>ALL!B345</f>
        <v>1.1259999999999999</v>
      </c>
      <c r="C29" s="84">
        <f t="shared" si="0"/>
        <v>-29.800498753117218</v>
      </c>
      <c r="D29" s="128" t="str">
        <f>ALL!D345</f>
        <v>N/A</v>
      </c>
      <c r="E29" s="128" t="str">
        <f>ALL!E345</f>
        <v>N/A</v>
      </c>
      <c r="F29" s="72" t="str">
        <f>ALL!F345</f>
        <v>N/A</v>
      </c>
      <c r="G29" s="72" t="str">
        <f>ALL!G345</f>
        <v>N/A</v>
      </c>
      <c r="H29" s="126">
        <f>ALL!C345</f>
        <v>1.204</v>
      </c>
      <c r="I29" s="54" t="str">
        <f t="shared" si="1"/>
        <v>Short</v>
      </c>
      <c r="J29" s="88">
        <f t="shared" si="2"/>
        <v>-6.4784053156146246</v>
      </c>
      <c r="K29" s="118">
        <v>1.6040000000000001</v>
      </c>
      <c r="L29" s="18"/>
      <c r="M29" s="18"/>
      <c r="N29" s="18"/>
      <c r="O29" s="80" t="s">
        <v>50</v>
      </c>
      <c r="P29" s="28">
        <f t="shared" si="3"/>
        <v>2309.226932668329</v>
      </c>
      <c r="Q29" s="26">
        <f t="shared" si="7"/>
        <v>3704</v>
      </c>
      <c r="R29" s="86">
        <f t="shared" si="5"/>
        <v>-29.800498753117218</v>
      </c>
      <c r="S29" s="29">
        <f t="shared" si="6"/>
        <v>2600.1895261845384</v>
      </c>
      <c r="T29" s="18"/>
      <c r="U29" s="18"/>
    </row>
    <row r="30" spans="1:21" s="19" customFormat="1" ht="15" customHeight="1" thickBot="1" x14ac:dyDescent="0.25">
      <c r="A30" s="140" t="s">
        <v>51</v>
      </c>
      <c r="B30" s="111">
        <f>ALL!B343</f>
        <v>10.41</v>
      </c>
      <c r="C30" s="92">
        <f t="shared" si="0"/>
        <v>-3.072625698324023</v>
      </c>
      <c r="D30" s="127">
        <f>ALL!D343</f>
        <v>20</v>
      </c>
      <c r="E30" s="127" t="str">
        <f>ALL!E343</f>
        <v>N/A</v>
      </c>
      <c r="F30" s="73">
        <f>ALL!F343</f>
        <v>10.48</v>
      </c>
      <c r="G30" s="73" t="str">
        <f>ALL!G343</f>
        <v>N/A</v>
      </c>
      <c r="H30" s="126">
        <f>ALL!C343</f>
        <v>10</v>
      </c>
      <c r="I30" s="124" t="str">
        <f t="shared" si="1"/>
        <v>Long</v>
      </c>
      <c r="J30" s="89">
        <f t="shared" si="2"/>
        <v>4.1000000000000014</v>
      </c>
      <c r="K30" s="119">
        <v>10.74</v>
      </c>
      <c r="L30" s="18"/>
      <c r="M30" s="18"/>
      <c r="N30" s="18"/>
      <c r="O30" s="82" t="s">
        <v>51</v>
      </c>
      <c r="P30" s="129">
        <f t="shared" si="3"/>
        <v>344.87895716945997</v>
      </c>
      <c r="Q30" s="24">
        <f t="shared" si="7"/>
        <v>3704</v>
      </c>
      <c r="R30" s="85">
        <f t="shared" si="5"/>
        <v>-3.072625698324023</v>
      </c>
      <c r="S30" s="25">
        <f t="shared" si="6"/>
        <v>3590.1899441340784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17.88250964056331</v>
      </c>
      <c r="S31" s="76">
        <f>SUM(S4:S30)</f>
        <v>117891.94024133455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52</v>
      </c>
      <c r="P32" s="6"/>
      <c r="Q32" s="6"/>
      <c r="R32" s="6"/>
      <c r="T32" s="7"/>
      <c r="U32" s="7"/>
    </row>
    <row r="33" spans="1:21" x14ac:dyDescent="0.2">
      <c r="C33" s="107">
        <f>SUM(C4:C30)</f>
        <v>482.82776029520932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53</v>
      </c>
      <c r="C34" s="5">
        <f>C33/27</f>
        <v>17.88250964056331</v>
      </c>
      <c r="D34" s="15" t="s">
        <v>54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55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56</v>
      </c>
      <c r="B36" s="113">
        <f>ALL!B140</f>
        <v>2513.2199999999998</v>
      </c>
      <c r="C36" s="5">
        <f>((B36-K36)/K36)*100</f>
        <v>18.50227183342896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57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58</v>
      </c>
      <c r="B37" s="113">
        <f>ALL!B129</f>
        <v>6390.4902000000002</v>
      </c>
      <c r="C37" s="5">
        <f>((B37-K37)/K37)*100</f>
        <v>19.362962227733004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59</v>
      </c>
      <c r="B38" s="113">
        <f>ALL!O384</f>
        <v>2748.51</v>
      </c>
      <c r="C38" s="5">
        <f>((B38-K38)/K38)*100</f>
        <v>18.635427772286427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60</v>
      </c>
      <c r="B39" s="113">
        <f>ALL!B135</f>
        <v>3141.6298999999999</v>
      </c>
      <c r="C39" s="5">
        <f>((B39-K39)/K39)*100</f>
        <v>11.548901190223535</v>
      </c>
      <c r="D39" s="12" t="s">
        <v>61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62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63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64</v>
      </c>
      <c r="C43" s="1" t="s">
        <v>65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66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67</v>
      </c>
      <c r="C45" s="1" t="s">
        <v>68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69</v>
      </c>
      <c r="C46" s="1" t="s">
        <v>70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71</v>
      </c>
      <c r="C47" s="1" t="s">
        <v>72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73</v>
      </c>
      <c r="C48" s="1" t="s">
        <v>74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75</v>
      </c>
      <c r="C49" s="1" t="s">
        <v>76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77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78</v>
      </c>
      <c r="C51" s="1" t="s">
        <v>79</v>
      </c>
      <c r="E51" s="4"/>
      <c r="L51" s="7"/>
      <c r="M51" s="7"/>
    </row>
    <row r="52" spans="1:256" x14ac:dyDescent="0.2">
      <c r="B52" s="112" t="s">
        <v>80</v>
      </c>
      <c r="C52" s="1" t="s">
        <v>81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82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83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84</v>
      </c>
      <c r="B4" s="55">
        <f>ALL!B5</f>
        <v>6.95</v>
      </c>
      <c r="C4" s="56">
        <f t="shared" ref="C4:C23" si="0">((B4-K4)/K4)*100</f>
        <v>1154.5126353790613</v>
      </c>
      <c r="D4" s="55">
        <f>ALL!D5</f>
        <v>7</v>
      </c>
      <c r="E4" s="55">
        <f>ALL!E5</f>
        <v>17</v>
      </c>
      <c r="F4" s="55">
        <f>ALL!F5</f>
        <v>6.95</v>
      </c>
      <c r="G4" s="55">
        <f>ALL!G5</f>
        <v>5.9</v>
      </c>
      <c r="H4" s="55">
        <f>ALL!C5</f>
        <v>5.05</v>
      </c>
      <c r="I4" s="55" t="str">
        <f t="shared" ref="I4:I23" si="1">IF(B4&gt;H4,"Long","Short")</f>
        <v>Long</v>
      </c>
      <c r="J4" s="56">
        <f t="shared" ref="J4:J23" si="2">((B4-H4)/H4)*100</f>
        <v>37.623762376237629</v>
      </c>
      <c r="K4" s="57">
        <v>0.55400000000000005</v>
      </c>
      <c r="L4" s="50"/>
      <c r="M4" s="45" t="e">
        <f>C27/100</f>
        <v>#N/A</v>
      </c>
      <c r="N4" s="47" t="e">
        <f>C29/100</f>
        <v>#N/A</v>
      </c>
      <c r="O4" s="50"/>
      <c r="P4" s="50"/>
      <c r="Q4" s="50"/>
    </row>
    <row r="5" spans="1:17" ht="15" customHeight="1" thickBot="1" x14ac:dyDescent="0.25">
      <c r="A5" s="36" t="s">
        <v>47</v>
      </c>
      <c r="B5" s="58">
        <f>ALL!B112</f>
        <v>4.3840000000000003</v>
      </c>
      <c r="C5" s="59">
        <f t="shared" si="0"/>
        <v>445.27363184079604</v>
      </c>
      <c r="D5" s="58">
        <f>ALL!D112</f>
        <v>33</v>
      </c>
      <c r="E5" s="58">
        <f>ALL!E112</f>
        <v>53</v>
      </c>
      <c r="F5" s="58">
        <f>ALL!F112</f>
        <v>3.8740000000000001</v>
      </c>
      <c r="G5" s="58">
        <f>ALL!G112</f>
        <v>3.8460000000000001</v>
      </c>
      <c r="H5" s="58">
        <f>ALL!C112</f>
        <v>4.12</v>
      </c>
      <c r="I5" s="60" t="str">
        <f t="shared" si="1"/>
        <v>Long</v>
      </c>
      <c r="J5" s="61">
        <f t="shared" si="2"/>
        <v>6.4077669902912682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85</v>
      </c>
      <c r="B6" s="60" t="e">
        <f>ALL!B25</f>
        <v>#N/A</v>
      </c>
      <c r="C6" s="63" t="e">
        <f t="shared" si="0"/>
        <v>#N/A</v>
      </c>
      <c r="D6" s="60" t="e">
        <f>ALL!D25</f>
        <v>#N/A</v>
      </c>
      <c r="E6" s="60" t="e">
        <f>ALL!E25</f>
        <v>#N/A</v>
      </c>
      <c r="F6" s="60" t="e">
        <f>ALL!F25</f>
        <v>#N/A</v>
      </c>
      <c r="G6" s="60" t="e">
        <f>ALL!G25</f>
        <v>#N/A</v>
      </c>
      <c r="H6" s="60" t="e">
        <f>ALL!C25</f>
        <v>#N/A</v>
      </c>
      <c r="I6" s="60" t="e">
        <f t="shared" si="1"/>
        <v>#N/A</v>
      </c>
      <c r="J6" s="64" t="e">
        <f t="shared" si="2"/>
        <v>#N/A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86</v>
      </c>
      <c r="B7" s="58">
        <f>ALL!B29</f>
        <v>12.36</v>
      </c>
      <c r="C7" s="59">
        <f t="shared" si="0"/>
        <v>2709.090909090909</v>
      </c>
      <c r="D7" s="58" t="str">
        <f>ALL!D39</f>
        <v>N/A</v>
      </c>
      <c r="E7" s="58">
        <f>ALL!E29</f>
        <v>2</v>
      </c>
      <c r="F7" s="58">
        <f>ALL!F29</f>
        <v>12.74</v>
      </c>
      <c r="G7" s="58">
        <f>ALL!G29</f>
        <v>12.27</v>
      </c>
      <c r="H7" s="58">
        <f>ALL!C29</f>
        <v>13.07</v>
      </c>
      <c r="I7" s="60" t="str">
        <f t="shared" si="1"/>
        <v>Short</v>
      </c>
      <c r="J7" s="61">
        <f t="shared" si="2"/>
        <v>-5.4322876817138548</v>
      </c>
      <c r="K7" s="62">
        <v>0.44</v>
      </c>
      <c r="L7" s="50"/>
      <c r="M7" s="143" t="e">
        <f>-N4+M4</f>
        <v>#N/A</v>
      </c>
      <c r="N7" s="144"/>
      <c r="O7" s="50"/>
      <c r="P7" s="50"/>
      <c r="Q7" s="50"/>
    </row>
    <row r="8" spans="1:17" ht="15" customHeight="1" x14ac:dyDescent="0.2">
      <c r="A8" s="37" t="s">
        <v>87</v>
      </c>
      <c r="B8" s="60">
        <f>ALL!B58</f>
        <v>22.02</v>
      </c>
      <c r="C8" s="63">
        <f t="shared" si="0"/>
        <v>4535.7894736842109</v>
      </c>
      <c r="D8" s="60">
        <f>ALL!D58</f>
        <v>14</v>
      </c>
      <c r="E8" s="60">
        <f>ALL!E58</f>
        <v>8</v>
      </c>
      <c r="F8" s="60">
        <f>ALL!F58</f>
        <v>26.2</v>
      </c>
      <c r="G8" s="60">
        <f>ALL!G58</f>
        <v>23</v>
      </c>
      <c r="H8" s="60">
        <f>ALL!C58</f>
        <v>23.98</v>
      </c>
      <c r="I8" s="60" t="str">
        <f t="shared" si="1"/>
        <v>Short</v>
      </c>
      <c r="J8" s="64">
        <f t="shared" si="2"/>
        <v>-8.1734778982485441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88</v>
      </c>
      <c r="B9" s="58">
        <f>ALL!B64</f>
        <v>23.26</v>
      </c>
      <c r="C9" s="59">
        <f t="shared" si="0"/>
        <v>1717.1875</v>
      </c>
      <c r="D9" s="58" t="str">
        <f>ALL!D64</f>
        <v>N/A</v>
      </c>
      <c r="E9" s="58" t="str">
        <f>ALL!E64</f>
        <v>N/A</v>
      </c>
      <c r="F9" s="58" t="str">
        <f>ALL!F64</f>
        <v>N/A</v>
      </c>
      <c r="G9" s="58" t="str">
        <f>ALL!G64</f>
        <v>N/A</v>
      </c>
      <c r="H9" s="58">
        <f>ALL!C64</f>
        <v>21.04</v>
      </c>
      <c r="I9" s="60" t="str">
        <f t="shared" si="1"/>
        <v>Long</v>
      </c>
      <c r="J9" s="61">
        <f t="shared" si="2"/>
        <v>10.5513307984791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89</v>
      </c>
      <c r="B10" s="60" t="e">
        <f>ALL!B65</f>
        <v>#N/A</v>
      </c>
      <c r="C10" s="63" t="e">
        <f t="shared" si="0"/>
        <v>#N/A</v>
      </c>
      <c r="D10" s="60" t="e">
        <f>ALL!D65</f>
        <v>#N/A</v>
      </c>
      <c r="E10" s="60" t="e">
        <f>ALL!E65</f>
        <v>#N/A</v>
      </c>
      <c r="F10" s="60" t="e">
        <f>ALL!F65</f>
        <v>#N/A</v>
      </c>
      <c r="G10" s="60" t="e">
        <f>ALL!G65</f>
        <v>#N/A</v>
      </c>
      <c r="H10" s="60" t="e">
        <f>ALL!C65</f>
        <v>#N/A</v>
      </c>
      <c r="I10" s="60" t="e">
        <f t="shared" si="1"/>
        <v>#N/A</v>
      </c>
      <c r="J10" s="64" t="e">
        <f t="shared" si="2"/>
        <v>#N/A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90</v>
      </c>
      <c r="B11" s="58">
        <f>ALL!B80</f>
        <v>57.2</v>
      </c>
      <c r="C11" s="59">
        <f t="shared" si="0"/>
        <v>5677.7777777777783</v>
      </c>
      <c r="D11" s="58">
        <f>ALL!D80</f>
        <v>23</v>
      </c>
      <c r="E11" s="58" t="str">
        <f>ALL!E80</f>
        <v>N/A</v>
      </c>
      <c r="F11" s="58">
        <f>ALL!F80</f>
        <v>51</v>
      </c>
      <c r="G11" s="58" t="str">
        <f>ALL!G80</f>
        <v>N/A</v>
      </c>
      <c r="H11" s="58">
        <f>ALL!C80</f>
        <v>54.6</v>
      </c>
      <c r="I11" s="60" t="str">
        <f t="shared" si="1"/>
        <v>Long</v>
      </c>
      <c r="J11" s="61">
        <f t="shared" si="2"/>
        <v>4.7619047619047645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91</v>
      </c>
      <c r="B12" s="60">
        <f>ALL!B35</f>
        <v>1.1850000000000001</v>
      </c>
      <c r="C12" s="63">
        <f t="shared" si="0"/>
        <v>25.264270613107836</v>
      </c>
      <c r="D12" s="60">
        <f>ALL!D35</f>
        <v>16</v>
      </c>
      <c r="E12" s="60" t="str">
        <f>ALL!E35</f>
        <v>N/A</v>
      </c>
      <c r="F12" s="60">
        <f>ALL!F35</f>
        <v>1.2250000000000001</v>
      </c>
      <c r="G12" s="60" t="str">
        <f>ALL!G35</f>
        <v>N/A</v>
      </c>
      <c r="H12" s="60">
        <f>ALL!C35</f>
        <v>1.155</v>
      </c>
      <c r="I12" s="60" t="str">
        <f t="shared" si="1"/>
        <v>Long</v>
      </c>
      <c r="J12" s="64">
        <f t="shared" si="2"/>
        <v>2.5974025974025996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92</v>
      </c>
      <c r="B13" s="58" t="e">
        <f>ALL!B43</f>
        <v>#N/A</v>
      </c>
      <c r="C13" s="59" t="e">
        <f t="shared" si="0"/>
        <v>#N/A</v>
      </c>
      <c r="D13" s="58" t="e">
        <f>ALL!D43</f>
        <v>#N/A</v>
      </c>
      <c r="E13" s="58" t="e">
        <f>ALL!E43</f>
        <v>#N/A</v>
      </c>
      <c r="F13" s="58" t="e">
        <f>ALL!F43</f>
        <v>#N/A</v>
      </c>
      <c r="G13" s="58" t="e">
        <f>ALL!G43</f>
        <v>#N/A</v>
      </c>
      <c r="H13" s="58" t="e">
        <f>ALL!C43</f>
        <v>#N/A</v>
      </c>
      <c r="I13" s="60" t="e">
        <f t="shared" si="1"/>
        <v>#N/A</v>
      </c>
      <c r="J13" s="61" t="e">
        <f t="shared" si="2"/>
        <v>#N/A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93</v>
      </c>
      <c r="B14" s="60" t="e">
        <f>ALL!B76</f>
        <v>#N/A</v>
      </c>
      <c r="C14" s="63" t="e">
        <f t="shared" si="0"/>
        <v>#N/A</v>
      </c>
      <c r="D14" s="60" t="e">
        <f>ALL!D76</f>
        <v>#N/A</v>
      </c>
      <c r="E14" s="60" t="e">
        <f>ALL!E76</f>
        <v>#N/A</v>
      </c>
      <c r="F14" s="60" t="e">
        <f>ALL!F76</f>
        <v>#N/A</v>
      </c>
      <c r="G14" s="60" t="e">
        <f>ALL!G76</f>
        <v>#N/A</v>
      </c>
      <c r="H14" s="60" t="e">
        <f>ALL!C76</f>
        <v>#N/A</v>
      </c>
      <c r="I14" s="60" t="e">
        <f t="shared" si="1"/>
        <v>#N/A</v>
      </c>
      <c r="J14" s="64" t="e">
        <f t="shared" si="2"/>
        <v>#N/A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94</v>
      </c>
      <c r="B15" s="58" t="e">
        <f>ALL!B119</f>
        <v>#N/A</v>
      </c>
      <c r="C15" s="59" t="e">
        <f t="shared" si="0"/>
        <v>#N/A</v>
      </c>
      <c r="D15" s="58" t="e">
        <f>ALL!D119</f>
        <v>#N/A</v>
      </c>
      <c r="E15" s="58" t="e">
        <f>ALL!E119</f>
        <v>#N/A</v>
      </c>
      <c r="F15" s="58" t="e">
        <f>ALL!F119</f>
        <v>#N/A</v>
      </c>
      <c r="G15" s="58" t="e">
        <f>ALL!G119</f>
        <v>#N/A</v>
      </c>
      <c r="H15" s="58" t="e">
        <f>ALL!C119</f>
        <v>#N/A</v>
      </c>
      <c r="I15" s="60" t="e">
        <f t="shared" si="1"/>
        <v>#N/A</v>
      </c>
      <c r="J15" s="61" t="e">
        <f t="shared" si="2"/>
        <v>#N/A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95</v>
      </c>
      <c r="B16" s="60" t="e">
        <f>ALL!B105</f>
        <v>#N/A</v>
      </c>
      <c r="C16" s="63" t="e">
        <f t="shared" si="0"/>
        <v>#N/A</v>
      </c>
      <c r="D16" s="60" t="e">
        <f>ALL!D105</f>
        <v>#N/A</v>
      </c>
      <c r="E16" s="60" t="e">
        <f>ALL!E105</f>
        <v>#N/A</v>
      </c>
      <c r="F16" s="60" t="e">
        <f>ALL!F105</f>
        <v>#N/A</v>
      </c>
      <c r="G16" s="60" t="e">
        <f>ALL!G105</f>
        <v>#N/A</v>
      </c>
      <c r="H16" s="60" t="e">
        <f>ALL!C105</f>
        <v>#N/A</v>
      </c>
      <c r="I16" s="60" t="e">
        <f t="shared" si="1"/>
        <v>#N/A</v>
      </c>
      <c r="J16" s="64" t="e">
        <f t="shared" si="2"/>
        <v>#N/A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96</v>
      </c>
      <c r="B17" s="58" t="e">
        <f>ALL!B46</f>
        <v>#N/A</v>
      </c>
      <c r="C17" s="59" t="e">
        <f t="shared" si="0"/>
        <v>#N/A</v>
      </c>
      <c r="D17" s="58" t="e">
        <f>ALL!D46</f>
        <v>#N/A</v>
      </c>
      <c r="E17" s="58" t="e">
        <f>ALL!E46</f>
        <v>#N/A</v>
      </c>
      <c r="F17" s="58" t="e">
        <f>ALL!F46</f>
        <v>#N/A</v>
      </c>
      <c r="G17" s="58" t="e">
        <f>ALL!G46</f>
        <v>#N/A</v>
      </c>
      <c r="H17" s="58" t="e">
        <f>ALL!C46</f>
        <v>#N/A</v>
      </c>
      <c r="I17" s="60" t="e">
        <f t="shared" si="1"/>
        <v>#N/A</v>
      </c>
      <c r="J17" s="61" t="e">
        <f t="shared" si="2"/>
        <v>#N/A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97</v>
      </c>
      <c r="B18" s="60" t="e">
        <f>ALL!B103</f>
        <v>#N/A</v>
      </c>
      <c r="C18" s="63" t="e">
        <f t="shared" si="0"/>
        <v>#N/A</v>
      </c>
      <c r="D18" s="60" t="e">
        <f>ALL!D103</f>
        <v>#N/A</v>
      </c>
      <c r="E18" s="60" t="e">
        <f>ALL!E103</f>
        <v>#N/A</v>
      </c>
      <c r="F18" s="60" t="e">
        <f>ALL!F103</f>
        <v>#N/A</v>
      </c>
      <c r="G18" s="60" t="e">
        <f>ALL!G103</f>
        <v>#N/A</v>
      </c>
      <c r="H18" s="60" t="e">
        <f>ALL!C103</f>
        <v>#N/A</v>
      </c>
      <c r="I18" s="60" t="e">
        <f t="shared" si="1"/>
        <v>#N/A</v>
      </c>
      <c r="J18" s="64" t="e">
        <f t="shared" si="2"/>
        <v>#N/A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98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99</v>
      </c>
      <c r="B20" s="60">
        <f>ALL!B94</f>
        <v>1.3819999999999999</v>
      </c>
      <c r="C20" s="63">
        <f t="shared" si="0"/>
        <v>1452.8089887640449</v>
      </c>
      <c r="D20" s="60" t="str">
        <f>ALL!D94</f>
        <v>N/A</v>
      </c>
      <c r="E20" s="60">
        <f>ALL!E94</f>
        <v>22</v>
      </c>
      <c r="F20" s="60" t="str">
        <f>ALL!F94</f>
        <v>N/A</v>
      </c>
      <c r="G20" s="60">
        <f>ALL!G94</f>
        <v>1.3640000000000001</v>
      </c>
      <c r="H20" s="60">
        <f>ALL!C94</f>
        <v>1.4239999999999999</v>
      </c>
      <c r="I20" s="60" t="str">
        <f t="shared" si="1"/>
        <v>Short</v>
      </c>
      <c r="J20" s="64">
        <f t="shared" si="2"/>
        <v>-2.9494382022471939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100</v>
      </c>
      <c r="B21" s="58" t="e">
        <f>ALL!B123</f>
        <v>#N/A</v>
      </c>
      <c r="C21" s="59" t="e">
        <f t="shared" si="0"/>
        <v>#N/A</v>
      </c>
      <c r="D21" s="58" t="e">
        <f>ALL!D123</f>
        <v>#N/A</v>
      </c>
      <c r="E21" s="58" t="e">
        <f>ALL!E123</f>
        <v>#N/A</v>
      </c>
      <c r="F21" s="58" t="e">
        <f>ALL!F123</f>
        <v>#N/A</v>
      </c>
      <c r="G21" s="58" t="e">
        <f>ALL!G123</f>
        <v>#N/A</v>
      </c>
      <c r="H21" s="58" t="e">
        <f>ALL!C123</f>
        <v>#N/A</v>
      </c>
      <c r="I21" s="60" t="e">
        <f t="shared" si="1"/>
        <v>#N/A</v>
      </c>
      <c r="J21" s="61" t="e">
        <f t="shared" si="2"/>
        <v>#N/A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101</v>
      </c>
      <c r="B22" s="60" t="e">
        <f>ALL!B100</f>
        <v>#N/A</v>
      </c>
      <c r="C22" s="63" t="e">
        <f t="shared" si="0"/>
        <v>#N/A</v>
      </c>
      <c r="D22" s="60" t="e">
        <f>ALL!D100</f>
        <v>#N/A</v>
      </c>
      <c r="E22" s="60" t="e">
        <f>ALL!E100</f>
        <v>#N/A</v>
      </c>
      <c r="F22" s="60" t="e">
        <f>ALL!F100</f>
        <v>#N/A</v>
      </c>
      <c r="G22" s="60" t="e">
        <f>ALL!G100</f>
        <v>#N/A</v>
      </c>
      <c r="H22" s="60" t="e">
        <f>ALL!C100</f>
        <v>#N/A</v>
      </c>
      <c r="I22" s="60" t="e">
        <f t="shared" si="1"/>
        <v>#N/A</v>
      </c>
      <c r="J22" s="64" t="e">
        <f t="shared" si="2"/>
        <v>#N/A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9.2899999999999991</v>
      </c>
      <c r="C23" s="67">
        <f t="shared" si="0"/>
        <v>82.874015748031482</v>
      </c>
      <c r="D23" s="66">
        <f>ALL!D69</f>
        <v>1</v>
      </c>
      <c r="E23" s="66">
        <f>ALL!E69</f>
        <v>18</v>
      </c>
      <c r="F23" s="66">
        <f>ALL!F69</f>
        <v>2.75</v>
      </c>
      <c r="G23" s="66">
        <f>ALL!G69</f>
        <v>2.69</v>
      </c>
      <c r="H23" s="66">
        <f>ALL!C69</f>
        <v>2.59</v>
      </c>
      <c r="I23" s="68" t="str">
        <f t="shared" si="1"/>
        <v>Long</v>
      </c>
      <c r="J23" s="69">
        <f t="shared" si="2"/>
        <v>258.68725868725863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 t="e">
        <f>SUM(C4:C23)</f>
        <v>#N/A</v>
      </c>
    </row>
    <row r="27" spans="1:17" ht="13.5" customHeight="1" thickBot="1" x14ac:dyDescent="0.25">
      <c r="A27" s="40" t="s">
        <v>53</v>
      </c>
      <c r="B27" s="41"/>
      <c r="C27" s="42" t="e">
        <f>C26/20</f>
        <v>#N/A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56</v>
      </c>
      <c r="B29" s="43" t="e">
        <f>ALL!B54</f>
        <v>#N/A</v>
      </c>
      <c r="C29" s="42" t="e">
        <f>((B29-K29)/K29)*100</f>
        <v>#N/A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196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46215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102</v>
      </c>
      <c r="B3" s="100" t="s">
        <v>6</v>
      </c>
      <c r="C3" s="100" t="s">
        <v>103</v>
      </c>
      <c r="D3" s="100" t="s">
        <v>7</v>
      </c>
      <c r="E3" s="100" t="s">
        <v>8</v>
      </c>
      <c r="F3" s="101" t="s">
        <v>73</v>
      </c>
      <c r="G3" s="100" t="s">
        <v>71</v>
      </c>
      <c r="H3" s="100" t="s">
        <v>104</v>
      </c>
    </row>
    <row r="4" spans="1:22" x14ac:dyDescent="0.2">
      <c r="A4" s="102" t="s">
        <v>102</v>
      </c>
      <c r="B4" s="103" t="s">
        <v>105</v>
      </c>
      <c r="C4" s="103" t="s">
        <v>106</v>
      </c>
      <c r="D4" s="103" t="s">
        <v>107</v>
      </c>
      <c r="E4" s="103" t="s">
        <v>108</v>
      </c>
      <c r="F4" s="103" t="s">
        <v>109</v>
      </c>
      <c r="G4" s="103" t="s">
        <v>110</v>
      </c>
      <c r="H4" s="103"/>
      <c r="N4" s="93" t="s">
        <v>102</v>
      </c>
      <c r="O4" s="93" t="s">
        <v>111</v>
      </c>
      <c r="P4" s="93" t="s">
        <v>109</v>
      </c>
      <c r="Q4" s="93" t="s">
        <v>112</v>
      </c>
      <c r="R4" s="93" t="s">
        <v>113</v>
      </c>
      <c r="S4" s="93" t="s">
        <v>114</v>
      </c>
      <c r="T4" s="93" t="s">
        <v>115</v>
      </c>
      <c r="U4" s="93" t="s">
        <v>116</v>
      </c>
      <c r="V4" s="93" t="s">
        <v>117</v>
      </c>
    </row>
    <row r="5" spans="1:22" x14ac:dyDescent="0.2">
      <c r="A5" s="93" t="s">
        <v>118</v>
      </c>
      <c r="B5">
        <f t="shared" ref="B5:B36" si="0">VLOOKUP($A5,$N$5:$U$375,2,FALSE)</f>
        <v>6.95</v>
      </c>
      <c r="C5">
        <f t="shared" ref="C5:C68" si="1">VLOOKUP($A5,$N$5:$U$375,3,FALSE)</f>
        <v>5.05</v>
      </c>
      <c r="D5">
        <f t="shared" ref="D5:D68" si="2">VLOOKUP($A5,$N$5:$U$375,4,FALSE)</f>
        <v>7</v>
      </c>
      <c r="E5">
        <f t="shared" ref="E5:E68" si="3">VLOOKUP($A5,$N$5:$U$375,5,FALSE)</f>
        <v>17</v>
      </c>
      <c r="F5">
        <f t="shared" ref="F5:F68" si="4">VLOOKUP($A5,$N$5:$U$375,6,FALSE)</f>
        <v>6.95</v>
      </c>
      <c r="G5">
        <f t="shared" ref="G5:G68" si="5">VLOOKUP($A5,$N$5:$U$375,7,FALSE)</f>
        <v>5.9</v>
      </c>
      <c r="H5" s="104" t="str">
        <f t="shared" ref="H5:H36" si="6">IF(B5&gt;C5,"Long","Short")</f>
        <v>Long</v>
      </c>
      <c r="J5" s="93" t="s">
        <v>119</v>
      </c>
      <c r="N5" s="93" t="s">
        <v>118</v>
      </c>
      <c r="O5" s="93">
        <v>6.95</v>
      </c>
      <c r="P5" s="93">
        <v>5.05</v>
      </c>
      <c r="Q5" s="93">
        <v>7</v>
      </c>
      <c r="R5" s="93">
        <v>17</v>
      </c>
      <c r="S5" s="93">
        <v>6.95</v>
      </c>
      <c r="T5" s="93">
        <v>5.9</v>
      </c>
      <c r="U5" s="93" t="s">
        <v>121</v>
      </c>
      <c r="V5" s="93" t="s">
        <v>122</v>
      </c>
    </row>
    <row r="6" spans="1:22" x14ac:dyDescent="0.2">
      <c r="A6" s="93" t="s">
        <v>123</v>
      </c>
      <c r="B6" t="e">
        <f t="shared" si="0"/>
        <v>#N/A</v>
      </c>
      <c r="C6" t="e">
        <f t="shared" si="1"/>
        <v>#N/A</v>
      </c>
      <c r="D6" t="e">
        <f t="shared" si="2"/>
        <v>#N/A</v>
      </c>
      <c r="E6" t="e">
        <f t="shared" si="3"/>
        <v>#N/A</v>
      </c>
      <c r="F6" t="e">
        <f t="shared" si="4"/>
        <v>#N/A</v>
      </c>
      <c r="G6" t="e">
        <f t="shared" si="5"/>
        <v>#N/A</v>
      </c>
      <c r="H6" s="104" t="e">
        <f t="shared" si="6"/>
        <v>#N/A</v>
      </c>
      <c r="N6" s="93" t="s">
        <v>124</v>
      </c>
      <c r="O6" s="93">
        <v>3.57</v>
      </c>
      <c r="P6" s="93">
        <v>3.99</v>
      </c>
      <c r="Q6" s="93">
        <v>7</v>
      </c>
      <c r="R6" s="93">
        <v>0</v>
      </c>
      <c r="S6" s="93">
        <v>3.55</v>
      </c>
      <c r="T6" s="93">
        <v>3.57</v>
      </c>
      <c r="U6" s="93" t="s">
        <v>101</v>
      </c>
      <c r="V6" s="93" t="s">
        <v>122</v>
      </c>
    </row>
    <row r="7" spans="1:22" x14ac:dyDescent="0.2">
      <c r="A7" s="93" t="s">
        <v>124</v>
      </c>
      <c r="B7">
        <f t="shared" si="0"/>
        <v>3.57</v>
      </c>
      <c r="C7">
        <f t="shared" si="1"/>
        <v>3.99</v>
      </c>
      <c r="D7">
        <f t="shared" si="2"/>
        <v>7</v>
      </c>
      <c r="E7">
        <f t="shared" si="3"/>
        <v>0</v>
      </c>
      <c r="F7">
        <f t="shared" si="4"/>
        <v>3.55</v>
      </c>
      <c r="G7">
        <f t="shared" si="5"/>
        <v>3.57</v>
      </c>
      <c r="H7" s="104" t="str">
        <f t="shared" si="6"/>
        <v>Short</v>
      </c>
      <c r="N7" s="93" t="s">
        <v>125</v>
      </c>
      <c r="O7" s="93">
        <v>0.51</v>
      </c>
      <c r="P7" s="93">
        <v>0.47899999999999998</v>
      </c>
      <c r="Q7" s="93">
        <v>8</v>
      </c>
      <c r="R7" s="93" t="s">
        <v>120</v>
      </c>
      <c r="S7" s="93">
        <v>0.47099999999999997</v>
      </c>
      <c r="T7" s="93" t="s">
        <v>120</v>
      </c>
      <c r="U7" s="93" t="s">
        <v>96</v>
      </c>
      <c r="V7" s="93" t="s">
        <v>122</v>
      </c>
    </row>
    <row r="8" spans="1:22" x14ac:dyDescent="0.2">
      <c r="A8" s="93" t="s">
        <v>125</v>
      </c>
      <c r="B8">
        <f t="shared" si="0"/>
        <v>0.51</v>
      </c>
      <c r="C8">
        <f t="shared" si="1"/>
        <v>0.47899999999999998</v>
      </c>
      <c r="D8">
        <f t="shared" si="2"/>
        <v>8</v>
      </c>
      <c r="E8" t="str">
        <f t="shared" si="3"/>
        <v>N/A</v>
      </c>
      <c r="F8">
        <f t="shared" si="4"/>
        <v>0.47099999999999997</v>
      </c>
      <c r="G8" t="str">
        <f t="shared" si="5"/>
        <v>N/A</v>
      </c>
      <c r="H8" s="104" t="str">
        <f t="shared" si="6"/>
        <v>Long</v>
      </c>
      <c r="N8" s="93" t="s">
        <v>128</v>
      </c>
      <c r="O8" s="93">
        <v>9.77</v>
      </c>
      <c r="P8" s="93">
        <v>8.17</v>
      </c>
      <c r="Q8" s="93" t="s">
        <v>120</v>
      </c>
      <c r="R8" s="93" t="s">
        <v>120</v>
      </c>
      <c r="S8" s="93" t="s">
        <v>120</v>
      </c>
      <c r="T8" s="93" t="s">
        <v>120</v>
      </c>
      <c r="U8" s="93" t="s">
        <v>128</v>
      </c>
      <c r="V8" s="93" t="s">
        <v>122</v>
      </c>
    </row>
    <row r="9" spans="1:22" x14ac:dyDescent="0.2">
      <c r="A9" s="93" t="s">
        <v>126</v>
      </c>
      <c r="B9" t="e">
        <f t="shared" si="0"/>
        <v>#N/A</v>
      </c>
      <c r="C9" t="e">
        <f t="shared" si="1"/>
        <v>#N/A</v>
      </c>
      <c r="D9" t="e">
        <f t="shared" si="2"/>
        <v>#N/A</v>
      </c>
      <c r="E9" t="e">
        <f t="shared" si="3"/>
        <v>#N/A</v>
      </c>
      <c r="F9" t="e">
        <f t="shared" si="4"/>
        <v>#N/A</v>
      </c>
      <c r="G9" t="e">
        <f t="shared" si="5"/>
        <v>#N/A</v>
      </c>
      <c r="H9" s="104" t="e">
        <f t="shared" si="6"/>
        <v>#N/A</v>
      </c>
      <c r="I9" s="105"/>
      <c r="N9" s="93" t="s">
        <v>984</v>
      </c>
      <c r="O9" s="93">
        <v>64.5</v>
      </c>
      <c r="P9" s="93">
        <v>62.04</v>
      </c>
      <c r="Q9" s="93">
        <v>28</v>
      </c>
      <c r="R9" s="93" t="s">
        <v>120</v>
      </c>
      <c r="S9" s="93">
        <v>59.85</v>
      </c>
      <c r="T9" s="93" t="s">
        <v>120</v>
      </c>
      <c r="U9" s="93" t="s">
        <v>131</v>
      </c>
      <c r="V9" s="93" t="s">
        <v>122</v>
      </c>
    </row>
    <row r="10" spans="1:22" x14ac:dyDescent="0.2">
      <c r="A10" s="93" t="s">
        <v>127</v>
      </c>
      <c r="B10">
        <f t="shared" si="0"/>
        <v>64.5</v>
      </c>
      <c r="C10">
        <f t="shared" si="1"/>
        <v>62.04</v>
      </c>
      <c r="D10">
        <f t="shared" si="2"/>
        <v>28</v>
      </c>
      <c r="E10" t="str">
        <f t="shared" si="3"/>
        <v>N/A</v>
      </c>
      <c r="F10">
        <f t="shared" si="4"/>
        <v>59.85</v>
      </c>
      <c r="G10" t="str">
        <f t="shared" si="5"/>
        <v>N/A</v>
      </c>
      <c r="H10" s="104" t="str">
        <f t="shared" si="6"/>
        <v>Long</v>
      </c>
      <c r="N10" s="93" t="s">
        <v>127</v>
      </c>
      <c r="O10" s="93">
        <v>64.5</v>
      </c>
      <c r="P10" s="93">
        <v>62.04</v>
      </c>
      <c r="Q10" s="93">
        <v>28</v>
      </c>
      <c r="R10" s="93" t="s">
        <v>120</v>
      </c>
      <c r="S10" s="93">
        <v>59.85</v>
      </c>
      <c r="T10" s="93" t="s">
        <v>120</v>
      </c>
      <c r="U10" s="93" t="s">
        <v>131</v>
      </c>
      <c r="V10" s="93" t="s">
        <v>122</v>
      </c>
    </row>
    <row r="11" spans="1:22" x14ac:dyDescent="0.2">
      <c r="A11" s="93" t="s">
        <v>129</v>
      </c>
      <c r="B11" t="e">
        <f t="shared" si="0"/>
        <v>#N/A</v>
      </c>
      <c r="C11" t="e">
        <f t="shared" si="1"/>
        <v>#N/A</v>
      </c>
      <c r="D11" t="e">
        <f t="shared" si="2"/>
        <v>#N/A</v>
      </c>
      <c r="E11" t="e">
        <f t="shared" si="3"/>
        <v>#N/A</v>
      </c>
      <c r="F11" t="e">
        <f t="shared" si="4"/>
        <v>#N/A</v>
      </c>
      <c r="G11" t="e">
        <f t="shared" si="5"/>
        <v>#N/A</v>
      </c>
      <c r="H11" s="104" t="e">
        <f t="shared" si="6"/>
        <v>#N/A</v>
      </c>
      <c r="I11" s="93" t="s">
        <v>65</v>
      </c>
      <c r="N11" s="93" t="s">
        <v>133</v>
      </c>
      <c r="O11" s="93">
        <v>4.625</v>
      </c>
      <c r="P11" s="93">
        <v>4.7350000000000003</v>
      </c>
      <c r="Q11" s="93" t="s">
        <v>120</v>
      </c>
      <c r="R11" s="93">
        <v>6</v>
      </c>
      <c r="S11" s="93" t="s">
        <v>120</v>
      </c>
      <c r="T11" s="93">
        <v>4.49</v>
      </c>
      <c r="U11" s="93" t="s">
        <v>134</v>
      </c>
      <c r="V11" s="93" t="s">
        <v>122</v>
      </c>
    </row>
    <row r="12" spans="1:22" x14ac:dyDescent="0.2">
      <c r="A12" s="93" t="s">
        <v>130</v>
      </c>
      <c r="B12" t="e">
        <f t="shared" si="0"/>
        <v>#N/A</v>
      </c>
      <c r="C12" t="e">
        <f t="shared" si="1"/>
        <v>#N/A</v>
      </c>
      <c r="D12" t="e">
        <f t="shared" si="2"/>
        <v>#N/A</v>
      </c>
      <c r="E12" t="e">
        <f t="shared" si="3"/>
        <v>#N/A</v>
      </c>
      <c r="F12" t="e">
        <f t="shared" si="4"/>
        <v>#N/A</v>
      </c>
      <c r="G12" t="e">
        <f t="shared" si="5"/>
        <v>#N/A</v>
      </c>
      <c r="H12" s="104" t="e">
        <f t="shared" si="6"/>
        <v>#N/A</v>
      </c>
      <c r="I12" s="93" t="s">
        <v>76</v>
      </c>
      <c r="N12" s="93" t="s">
        <v>985</v>
      </c>
      <c r="O12" s="93">
        <v>5.48</v>
      </c>
      <c r="P12" s="93">
        <v>6.19</v>
      </c>
      <c r="Q12" s="93">
        <v>20</v>
      </c>
      <c r="R12" s="93">
        <v>1</v>
      </c>
      <c r="S12" s="93">
        <v>5.68</v>
      </c>
      <c r="T12" s="93">
        <v>5.66</v>
      </c>
      <c r="U12" s="93" t="s">
        <v>985</v>
      </c>
      <c r="V12" s="93" t="s">
        <v>122</v>
      </c>
    </row>
    <row r="13" spans="1:22" x14ac:dyDescent="0.2">
      <c r="A13" s="93" t="s">
        <v>132</v>
      </c>
      <c r="B13" t="e">
        <f t="shared" si="0"/>
        <v>#N/A</v>
      </c>
      <c r="C13" t="e">
        <f t="shared" si="1"/>
        <v>#N/A</v>
      </c>
      <c r="D13" t="e">
        <f t="shared" si="2"/>
        <v>#N/A</v>
      </c>
      <c r="E13" t="e">
        <f t="shared" si="3"/>
        <v>#N/A</v>
      </c>
      <c r="F13" t="e">
        <f t="shared" si="4"/>
        <v>#N/A</v>
      </c>
      <c r="G13" t="e">
        <f t="shared" si="5"/>
        <v>#N/A</v>
      </c>
      <c r="H13" s="104" t="e">
        <f t="shared" si="6"/>
        <v>#N/A</v>
      </c>
      <c r="I13" s="93" t="s">
        <v>68</v>
      </c>
      <c r="N13" s="93" t="s">
        <v>135</v>
      </c>
      <c r="O13" s="93">
        <v>1.08</v>
      </c>
      <c r="P13" s="93">
        <v>1.02</v>
      </c>
      <c r="Q13" s="93">
        <v>36</v>
      </c>
      <c r="R13" s="93" t="s">
        <v>120</v>
      </c>
      <c r="S13" s="93">
        <v>1.08</v>
      </c>
      <c r="T13" s="93" t="s">
        <v>120</v>
      </c>
      <c r="U13" s="93" t="s">
        <v>140</v>
      </c>
      <c r="V13" s="93" t="s">
        <v>122</v>
      </c>
    </row>
    <row r="14" spans="1:22" x14ac:dyDescent="0.2">
      <c r="A14" s="93" t="s">
        <v>135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70</v>
      </c>
      <c r="N14" s="93" t="s">
        <v>30</v>
      </c>
      <c r="O14" s="93">
        <v>14.18</v>
      </c>
      <c r="P14" s="93">
        <v>13.7</v>
      </c>
      <c r="Q14" s="93">
        <v>18</v>
      </c>
      <c r="R14" s="93">
        <v>37</v>
      </c>
      <c r="S14" s="93">
        <v>11.14</v>
      </c>
      <c r="T14" s="93">
        <v>10.36</v>
      </c>
      <c r="U14" s="93" t="s">
        <v>142</v>
      </c>
      <c r="V14" s="93" t="s">
        <v>122</v>
      </c>
    </row>
    <row r="15" spans="1:22" x14ac:dyDescent="0.2">
      <c r="A15" s="93" t="s">
        <v>136</v>
      </c>
      <c r="B15" t="e">
        <f t="shared" si="0"/>
        <v>#N/A</v>
      </c>
      <c r="C15" t="e">
        <f t="shared" si="1"/>
        <v>#N/A</v>
      </c>
      <c r="D15" t="e">
        <f t="shared" si="2"/>
        <v>#N/A</v>
      </c>
      <c r="E15" t="e">
        <f t="shared" si="3"/>
        <v>#N/A</v>
      </c>
      <c r="F15" t="e">
        <f t="shared" si="4"/>
        <v>#N/A</v>
      </c>
      <c r="G15" t="e">
        <f t="shared" si="5"/>
        <v>#N/A</v>
      </c>
      <c r="H15" s="104" t="e">
        <f t="shared" si="6"/>
        <v>#N/A</v>
      </c>
      <c r="I15" s="93" t="s">
        <v>72</v>
      </c>
      <c r="N15" s="93" t="s">
        <v>143</v>
      </c>
      <c r="O15" s="93">
        <v>5.69</v>
      </c>
      <c r="P15" s="93">
        <v>5.99</v>
      </c>
      <c r="Q15" s="93">
        <v>13</v>
      </c>
      <c r="R15" s="93">
        <v>2</v>
      </c>
      <c r="S15" s="93">
        <v>6</v>
      </c>
      <c r="T15" s="93">
        <v>5.68</v>
      </c>
      <c r="U15" s="93" t="s">
        <v>148</v>
      </c>
      <c r="V15" s="93" t="s">
        <v>122</v>
      </c>
    </row>
    <row r="16" spans="1:22" x14ac:dyDescent="0.2">
      <c r="A16" s="93" t="s">
        <v>137</v>
      </c>
      <c r="B16">
        <f t="shared" si="0"/>
        <v>4.1100000000000003</v>
      </c>
      <c r="C16">
        <f t="shared" si="1"/>
        <v>3.9420000000000002</v>
      </c>
      <c r="D16">
        <f t="shared" si="2"/>
        <v>33</v>
      </c>
      <c r="E16" t="str">
        <f t="shared" si="3"/>
        <v>N/A</v>
      </c>
      <c r="F16">
        <f t="shared" si="4"/>
        <v>3.718</v>
      </c>
      <c r="G16" t="str">
        <f t="shared" si="5"/>
        <v>N/A</v>
      </c>
      <c r="H16" s="104" t="str">
        <f t="shared" si="6"/>
        <v>Long</v>
      </c>
      <c r="I16" s="93" t="s">
        <v>74</v>
      </c>
      <c r="N16" s="93" t="s">
        <v>137</v>
      </c>
      <c r="O16" s="93">
        <v>4.1100000000000003</v>
      </c>
      <c r="P16" s="93">
        <v>3.9420000000000002</v>
      </c>
      <c r="Q16" s="93">
        <v>33</v>
      </c>
      <c r="R16" s="93" t="s">
        <v>120</v>
      </c>
      <c r="S16" s="93">
        <v>3.718</v>
      </c>
      <c r="T16" s="93" t="s">
        <v>120</v>
      </c>
      <c r="U16" s="93" t="s">
        <v>21</v>
      </c>
      <c r="V16" s="93" t="s">
        <v>122</v>
      </c>
    </row>
    <row r="17" spans="1:22" x14ac:dyDescent="0.2">
      <c r="A17" s="93" t="s">
        <v>138</v>
      </c>
      <c r="B17" t="e">
        <f t="shared" si="0"/>
        <v>#N/A</v>
      </c>
      <c r="C17" t="e">
        <f t="shared" si="1"/>
        <v>#N/A</v>
      </c>
      <c r="D17" t="e">
        <f t="shared" si="2"/>
        <v>#N/A</v>
      </c>
      <c r="E17" t="e">
        <f t="shared" si="3"/>
        <v>#N/A</v>
      </c>
      <c r="F17" t="e">
        <f t="shared" si="4"/>
        <v>#N/A</v>
      </c>
      <c r="G17" t="e">
        <f t="shared" si="5"/>
        <v>#N/A</v>
      </c>
      <c r="H17" s="104" t="e">
        <f t="shared" si="6"/>
        <v>#N/A</v>
      </c>
      <c r="N17" s="93" t="s">
        <v>986</v>
      </c>
      <c r="O17" s="93">
        <v>13.36</v>
      </c>
      <c r="P17" s="93">
        <v>14.45</v>
      </c>
      <c r="Q17" s="93">
        <v>32</v>
      </c>
      <c r="R17" s="93">
        <v>1</v>
      </c>
      <c r="S17" s="93">
        <v>12.68</v>
      </c>
      <c r="T17" s="93">
        <v>13.35</v>
      </c>
      <c r="U17" s="93" t="s">
        <v>986</v>
      </c>
      <c r="V17" s="93" t="s">
        <v>122</v>
      </c>
    </row>
    <row r="18" spans="1:22" x14ac:dyDescent="0.2">
      <c r="A18" s="93" t="s">
        <v>139</v>
      </c>
      <c r="B18" t="e">
        <f t="shared" si="0"/>
        <v>#N/A</v>
      </c>
      <c r="C18" t="e">
        <f t="shared" si="1"/>
        <v>#N/A</v>
      </c>
      <c r="D18" t="e">
        <f t="shared" si="2"/>
        <v>#N/A</v>
      </c>
      <c r="E18" t="e">
        <f t="shared" si="3"/>
        <v>#N/A</v>
      </c>
      <c r="F18" t="e">
        <f t="shared" si="4"/>
        <v>#N/A</v>
      </c>
      <c r="G18" t="e">
        <f t="shared" si="5"/>
        <v>#N/A</v>
      </c>
      <c r="H18" s="104" t="e">
        <f t="shared" si="6"/>
        <v>#N/A</v>
      </c>
      <c r="N18" s="93" t="s">
        <v>147</v>
      </c>
      <c r="O18" s="93">
        <v>8.52</v>
      </c>
      <c r="P18" s="93">
        <v>8.1999999999999993</v>
      </c>
      <c r="Q18" s="93">
        <v>0</v>
      </c>
      <c r="R18" s="93" t="s">
        <v>120</v>
      </c>
      <c r="S18" s="93">
        <v>8.52</v>
      </c>
      <c r="T18" s="93" t="s">
        <v>120</v>
      </c>
      <c r="U18" s="93" t="s">
        <v>154</v>
      </c>
      <c r="V18" s="93" t="s">
        <v>122</v>
      </c>
    </row>
    <row r="19" spans="1:22" x14ac:dyDescent="0.2">
      <c r="A19" s="93" t="s">
        <v>141</v>
      </c>
      <c r="B19" t="e">
        <f t="shared" si="0"/>
        <v>#N/A</v>
      </c>
      <c r="C19" t="e">
        <f t="shared" si="1"/>
        <v>#N/A</v>
      </c>
      <c r="D19" t="e">
        <f t="shared" si="2"/>
        <v>#N/A</v>
      </c>
      <c r="E19" t="e">
        <f t="shared" si="3"/>
        <v>#N/A</v>
      </c>
      <c r="F19" t="e">
        <f t="shared" si="4"/>
        <v>#N/A</v>
      </c>
      <c r="G19" t="e">
        <f t="shared" si="5"/>
        <v>#N/A</v>
      </c>
      <c r="H19" s="104" t="e">
        <f t="shared" si="6"/>
        <v>#N/A</v>
      </c>
      <c r="N19" s="93" t="s">
        <v>153</v>
      </c>
      <c r="O19" s="93">
        <v>12.36</v>
      </c>
      <c r="P19" s="93">
        <v>13.07</v>
      </c>
      <c r="Q19" s="93">
        <v>19</v>
      </c>
      <c r="R19" s="93">
        <v>2</v>
      </c>
      <c r="S19" s="93">
        <v>12.74</v>
      </c>
      <c r="T19" s="93">
        <v>12.27</v>
      </c>
      <c r="U19" s="93" t="s">
        <v>91</v>
      </c>
      <c r="V19" s="93" t="s">
        <v>122</v>
      </c>
    </row>
    <row r="20" spans="1:22" x14ac:dyDescent="0.2">
      <c r="A20" s="93" t="s">
        <v>143</v>
      </c>
      <c r="B20">
        <f t="shared" si="0"/>
        <v>5.69</v>
      </c>
      <c r="C20">
        <f t="shared" si="1"/>
        <v>5.99</v>
      </c>
      <c r="D20">
        <f t="shared" si="2"/>
        <v>13</v>
      </c>
      <c r="E20">
        <f t="shared" si="3"/>
        <v>2</v>
      </c>
      <c r="F20">
        <f t="shared" si="4"/>
        <v>6</v>
      </c>
      <c r="G20">
        <f t="shared" si="5"/>
        <v>5.68</v>
      </c>
      <c r="H20" s="104" t="str">
        <f t="shared" si="6"/>
        <v>Short</v>
      </c>
      <c r="N20" s="93" t="s">
        <v>156</v>
      </c>
      <c r="O20" s="93">
        <v>4.915</v>
      </c>
      <c r="P20" s="93">
        <v>4.5599999999999996</v>
      </c>
      <c r="Q20" s="93" t="s">
        <v>120</v>
      </c>
      <c r="R20" s="93" t="s">
        <v>120</v>
      </c>
      <c r="S20" s="93" t="s">
        <v>120</v>
      </c>
      <c r="T20" s="93" t="s">
        <v>120</v>
      </c>
      <c r="U20" s="93" t="s">
        <v>164</v>
      </c>
      <c r="V20" s="93" t="s">
        <v>122</v>
      </c>
    </row>
    <row r="21" spans="1:22" x14ac:dyDescent="0.2">
      <c r="A21" s="93" t="s">
        <v>144</v>
      </c>
      <c r="B21" t="e">
        <f t="shared" si="0"/>
        <v>#N/A</v>
      </c>
      <c r="C21" t="e">
        <f t="shared" si="1"/>
        <v>#N/A</v>
      </c>
      <c r="D21" t="e">
        <f t="shared" si="2"/>
        <v>#N/A</v>
      </c>
      <c r="E21" t="e">
        <f t="shared" si="3"/>
        <v>#N/A</v>
      </c>
      <c r="F21" t="e">
        <f t="shared" si="4"/>
        <v>#N/A</v>
      </c>
      <c r="G21" t="e">
        <f t="shared" si="5"/>
        <v>#N/A</v>
      </c>
      <c r="H21" s="104" t="e">
        <f t="shared" si="6"/>
        <v>#N/A</v>
      </c>
      <c r="N21" s="93" t="s">
        <v>157</v>
      </c>
      <c r="O21" s="93">
        <v>8.42</v>
      </c>
      <c r="P21" s="93">
        <v>8.1</v>
      </c>
      <c r="Q21" s="93">
        <v>25</v>
      </c>
      <c r="R21" s="93" t="s">
        <v>120</v>
      </c>
      <c r="S21" s="93">
        <v>7.6</v>
      </c>
      <c r="T21" s="93" t="s">
        <v>120</v>
      </c>
      <c r="U21" s="93" t="s">
        <v>166</v>
      </c>
      <c r="V21" s="93" t="s">
        <v>122</v>
      </c>
    </row>
    <row r="22" spans="1:22" x14ac:dyDescent="0.2">
      <c r="A22" s="93" t="s">
        <v>145</v>
      </c>
      <c r="B22" t="e">
        <f t="shared" si="0"/>
        <v>#N/A</v>
      </c>
      <c r="C22" t="e">
        <f t="shared" si="1"/>
        <v>#N/A</v>
      </c>
      <c r="D22" t="e">
        <f t="shared" si="2"/>
        <v>#N/A</v>
      </c>
      <c r="E22" t="e">
        <f t="shared" si="3"/>
        <v>#N/A</v>
      </c>
      <c r="F22" t="e">
        <f t="shared" si="4"/>
        <v>#N/A</v>
      </c>
      <c r="G22" t="e">
        <f t="shared" si="5"/>
        <v>#N/A</v>
      </c>
      <c r="H22" s="104" t="e">
        <f t="shared" si="6"/>
        <v>#N/A</v>
      </c>
      <c r="N22" s="93" t="s">
        <v>160</v>
      </c>
      <c r="O22" s="93">
        <v>1.1850000000000001</v>
      </c>
      <c r="P22" s="93">
        <v>1.155</v>
      </c>
      <c r="Q22" s="93">
        <v>16</v>
      </c>
      <c r="R22" s="93" t="s">
        <v>120</v>
      </c>
      <c r="S22" s="93">
        <v>1.2250000000000001</v>
      </c>
      <c r="T22" s="93" t="s">
        <v>120</v>
      </c>
      <c r="U22" s="93" t="s">
        <v>170</v>
      </c>
      <c r="V22" s="93" t="s">
        <v>122</v>
      </c>
    </row>
    <row r="23" spans="1:22" x14ac:dyDescent="0.2">
      <c r="A23" s="93" t="s">
        <v>146</v>
      </c>
      <c r="B23" t="e">
        <f t="shared" si="0"/>
        <v>#N/A</v>
      </c>
      <c r="C23" t="e">
        <f t="shared" si="1"/>
        <v>#N/A</v>
      </c>
      <c r="D23" t="e">
        <f t="shared" si="2"/>
        <v>#N/A</v>
      </c>
      <c r="E23" t="e">
        <f t="shared" si="3"/>
        <v>#N/A</v>
      </c>
      <c r="F23" t="e">
        <f t="shared" si="4"/>
        <v>#N/A</v>
      </c>
      <c r="G23" t="e">
        <f t="shared" si="5"/>
        <v>#N/A</v>
      </c>
      <c r="H23" s="104" t="e">
        <f t="shared" si="6"/>
        <v>#N/A</v>
      </c>
      <c r="N23" s="93" t="s">
        <v>173</v>
      </c>
      <c r="O23" s="93">
        <v>2987.21</v>
      </c>
      <c r="P23" s="93">
        <v>2916.5</v>
      </c>
      <c r="Q23" s="93">
        <v>32</v>
      </c>
      <c r="R23" s="93" t="s">
        <v>120</v>
      </c>
      <c r="S23" s="93">
        <v>2787.49</v>
      </c>
      <c r="T23" s="93" t="s">
        <v>120</v>
      </c>
      <c r="U23" s="93" t="s">
        <v>173</v>
      </c>
      <c r="V23" s="93" t="s">
        <v>122</v>
      </c>
    </row>
    <row r="24" spans="1:22" x14ac:dyDescent="0.2">
      <c r="A24" s="93" t="s">
        <v>147</v>
      </c>
      <c r="B24">
        <f t="shared" si="0"/>
        <v>8.52</v>
      </c>
      <c r="C24">
        <f t="shared" si="1"/>
        <v>8.1999999999999993</v>
      </c>
      <c r="D24">
        <f t="shared" si="2"/>
        <v>0</v>
      </c>
      <c r="E24" t="str">
        <f t="shared" si="3"/>
        <v>N/A</v>
      </c>
      <c r="F24">
        <f t="shared" si="4"/>
        <v>8.52</v>
      </c>
      <c r="G24" t="str">
        <f t="shared" si="5"/>
        <v>N/A</v>
      </c>
      <c r="H24" s="104" t="str">
        <f t="shared" si="6"/>
        <v>Long</v>
      </c>
      <c r="N24" s="93" t="s">
        <v>977</v>
      </c>
      <c r="O24" s="93">
        <v>2489.96</v>
      </c>
      <c r="P24" s="93">
        <v>2420.6599000000001</v>
      </c>
      <c r="Q24" s="93" t="s">
        <v>120</v>
      </c>
      <c r="R24" s="93" t="s">
        <v>120</v>
      </c>
      <c r="S24" s="93" t="s">
        <v>120</v>
      </c>
      <c r="T24" s="93" t="s">
        <v>120</v>
      </c>
      <c r="U24" s="93" t="s">
        <v>977</v>
      </c>
      <c r="V24" s="93" t="s">
        <v>122</v>
      </c>
    </row>
    <row r="25" spans="1:22" x14ac:dyDescent="0.2">
      <c r="A25" s="93" t="s">
        <v>149</v>
      </c>
      <c r="B25" t="e">
        <f t="shared" si="0"/>
        <v>#N/A</v>
      </c>
      <c r="C25" t="e">
        <f t="shared" si="1"/>
        <v>#N/A</v>
      </c>
      <c r="D25" t="e">
        <f t="shared" si="2"/>
        <v>#N/A</v>
      </c>
      <c r="E25" t="e">
        <f t="shared" si="3"/>
        <v>#N/A</v>
      </c>
      <c r="F25" t="e">
        <f t="shared" si="4"/>
        <v>#N/A</v>
      </c>
      <c r="G25" t="e">
        <f t="shared" si="5"/>
        <v>#N/A</v>
      </c>
      <c r="H25" s="104" t="e">
        <f t="shared" si="6"/>
        <v>#N/A</v>
      </c>
      <c r="N25" s="93" t="s">
        <v>165</v>
      </c>
      <c r="O25" s="93">
        <v>20.2</v>
      </c>
      <c r="P25" s="93">
        <v>19.8</v>
      </c>
      <c r="Q25" s="93" t="s">
        <v>120</v>
      </c>
      <c r="R25" s="93" t="s">
        <v>120</v>
      </c>
      <c r="S25" s="93" t="s">
        <v>120</v>
      </c>
      <c r="T25" s="93" t="s">
        <v>120</v>
      </c>
      <c r="U25" s="93" t="s">
        <v>177</v>
      </c>
      <c r="V25" s="93" t="s">
        <v>122</v>
      </c>
    </row>
    <row r="26" spans="1:22" x14ac:dyDescent="0.2">
      <c r="A26" s="93" t="s">
        <v>150</v>
      </c>
      <c r="B26" t="e">
        <f t="shared" si="0"/>
        <v>#N/A</v>
      </c>
      <c r="C26" t="e">
        <f t="shared" si="1"/>
        <v>#N/A</v>
      </c>
      <c r="D26" t="e">
        <f t="shared" si="2"/>
        <v>#N/A</v>
      </c>
      <c r="E26" t="e">
        <f t="shared" si="3"/>
        <v>#N/A</v>
      </c>
      <c r="F26" t="e">
        <f t="shared" si="4"/>
        <v>#N/A</v>
      </c>
      <c r="G26" t="e">
        <f t="shared" si="5"/>
        <v>#N/A</v>
      </c>
      <c r="H26" s="104" t="e">
        <f t="shared" si="6"/>
        <v>#N/A</v>
      </c>
      <c r="N26" s="93" t="s">
        <v>169</v>
      </c>
      <c r="O26" s="93">
        <v>1.66</v>
      </c>
      <c r="P26" s="93">
        <v>1.84</v>
      </c>
      <c r="Q26" s="93">
        <v>17</v>
      </c>
      <c r="R26" s="93">
        <v>2</v>
      </c>
      <c r="S26" s="93">
        <v>1.8</v>
      </c>
      <c r="T26" s="93">
        <v>1.68</v>
      </c>
      <c r="U26" s="93" t="s">
        <v>97</v>
      </c>
      <c r="V26" s="93" t="s">
        <v>122</v>
      </c>
    </row>
    <row r="27" spans="1:22" x14ac:dyDescent="0.2">
      <c r="A27" s="93" t="s">
        <v>151</v>
      </c>
      <c r="B27" t="e">
        <f t="shared" si="0"/>
        <v>#N/A</v>
      </c>
      <c r="C27" t="e">
        <f t="shared" si="1"/>
        <v>#N/A</v>
      </c>
      <c r="D27" t="e">
        <f t="shared" si="2"/>
        <v>#N/A</v>
      </c>
      <c r="E27" t="e">
        <f t="shared" si="3"/>
        <v>#N/A</v>
      </c>
      <c r="F27" t="e">
        <f t="shared" si="4"/>
        <v>#N/A</v>
      </c>
      <c r="G27" t="e">
        <f t="shared" si="5"/>
        <v>#N/A</v>
      </c>
      <c r="H27" s="104" t="e">
        <f t="shared" si="6"/>
        <v>#N/A</v>
      </c>
      <c r="N27" s="93" t="s">
        <v>178</v>
      </c>
      <c r="O27" s="93">
        <v>8.6</v>
      </c>
      <c r="P27" s="93">
        <v>8.5</v>
      </c>
      <c r="Q27" s="93">
        <v>49</v>
      </c>
      <c r="R27" s="93" t="s">
        <v>120</v>
      </c>
      <c r="S27" s="93">
        <v>7.85</v>
      </c>
      <c r="T27" s="93" t="s">
        <v>120</v>
      </c>
      <c r="U27" s="93" t="s">
        <v>187</v>
      </c>
      <c r="V27" s="93" t="s">
        <v>122</v>
      </c>
    </row>
    <row r="28" spans="1:22" x14ac:dyDescent="0.2">
      <c r="A28" s="93" t="s">
        <v>152</v>
      </c>
      <c r="B28" t="e">
        <f t="shared" si="0"/>
        <v>#N/A</v>
      </c>
      <c r="C28" t="e">
        <f t="shared" si="1"/>
        <v>#N/A</v>
      </c>
      <c r="D28" t="e">
        <f t="shared" si="2"/>
        <v>#N/A</v>
      </c>
      <c r="E28" t="e">
        <f t="shared" si="3"/>
        <v>#N/A</v>
      </c>
      <c r="F28" t="e">
        <f t="shared" si="4"/>
        <v>#N/A</v>
      </c>
      <c r="G28" t="e">
        <f t="shared" si="5"/>
        <v>#N/A</v>
      </c>
      <c r="H28" s="104" t="e">
        <f t="shared" si="6"/>
        <v>#N/A</v>
      </c>
      <c r="N28" s="93" t="s">
        <v>179</v>
      </c>
      <c r="O28" s="93">
        <v>17.78</v>
      </c>
      <c r="P28" s="93">
        <v>19.3</v>
      </c>
      <c r="Q28" s="93" t="s">
        <v>120</v>
      </c>
      <c r="R28" s="93">
        <v>7</v>
      </c>
      <c r="S28" s="93" t="s">
        <v>120</v>
      </c>
      <c r="T28" s="93">
        <v>18.739999999999998</v>
      </c>
      <c r="U28" s="93" t="s">
        <v>42</v>
      </c>
      <c r="V28" s="93" t="s">
        <v>122</v>
      </c>
    </row>
    <row r="29" spans="1:22" x14ac:dyDescent="0.2">
      <c r="A29" s="93" t="s">
        <v>153</v>
      </c>
      <c r="B29">
        <f t="shared" si="0"/>
        <v>12.36</v>
      </c>
      <c r="C29">
        <f t="shared" si="1"/>
        <v>13.07</v>
      </c>
      <c r="D29">
        <f t="shared" si="2"/>
        <v>19</v>
      </c>
      <c r="E29">
        <f t="shared" si="3"/>
        <v>2</v>
      </c>
      <c r="F29">
        <f t="shared" si="4"/>
        <v>12.74</v>
      </c>
      <c r="G29">
        <f t="shared" si="5"/>
        <v>12.27</v>
      </c>
      <c r="H29" s="104" t="str">
        <f t="shared" si="6"/>
        <v>Short</v>
      </c>
      <c r="N29" s="93" t="s">
        <v>180</v>
      </c>
      <c r="O29" s="93">
        <v>1.64</v>
      </c>
      <c r="P29" s="93">
        <v>1.6919999999999999</v>
      </c>
      <c r="Q29" s="93">
        <v>20</v>
      </c>
      <c r="R29" s="93">
        <v>1</v>
      </c>
      <c r="S29" s="93">
        <v>1.6659999999999999</v>
      </c>
      <c r="T29" s="93">
        <v>1.6379999999999999</v>
      </c>
      <c r="U29" s="93" t="s">
        <v>189</v>
      </c>
      <c r="V29" s="93" t="s">
        <v>122</v>
      </c>
    </row>
    <row r="30" spans="1:22" x14ac:dyDescent="0.2">
      <c r="A30" s="93" t="s">
        <v>155</v>
      </c>
      <c r="B30" t="e">
        <f t="shared" si="0"/>
        <v>#N/A</v>
      </c>
      <c r="C30" t="e">
        <f t="shared" si="1"/>
        <v>#N/A</v>
      </c>
      <c r="D30" t="e">
        <f t="shared" si="2"/>
        <v>#N/A</v>
      </c>
      <c r="E30" t="e">
        <f t="shared" si="3"/>
        <v>#N/A</v>
      </c>
      <c r="F30" t="e">
        <f t="shared" si="4"/>
        <v>#N/A</v>
      </c>
      <c r="G30" t="e">
        <f t="shared" si="5"/>
        <v>#N/A</v>
      </c>
      <c r="H30" s="104" t="e">
        <f t="shared" si="6"/>
        <v>#N/A</v>
      </c>
      <c r="N30" s="93" t="s">
        <v>181</v>
      </c>
      <c r="O30" s="93">
        <v>2.86</v>
      </c>
      <c r="P30" s="93">
        <v>2.56</v>
      </c>
      <c r="Q30" s="93">
        <v>11</v>
      </c>
      <c r="R30" s="93" t="s">
        <v>120</v>
      </c>
      <c r="S30" s="93">
        <v>2.5499999999999998</v>
      </c>
      <c r="T30" s="93" t="s">
        <v>120</v>
      </c>
      <c r="U30" s="93" t="s">
        <v>191</v>
      </c>
      <c r="V30" s="93" t="s">
        <v>122</v>
      </c>
    </row>
    <row r="31" spans="1:22" x14ac:dyDescent="0.2">
      <c r="A31" s="93" t="s">
        <v>156</v>
      </c>
      <c r="B31">
        <f t="shared" si="0"/>
        <v>4.915</v>
      </c>
      <c r="C31">
        <f t="shared" si="1"/>
        <v>4.5599999999999996</v>
      </c>
      <c r="D31" t="str">
        <f t="shared" si="2"/>
        <v>N/A</v>
      </c>
      <c r="E31" t="str">
        <f t="shared" si="3"/>
        <v>N/A</v>
      </c>
      <c r="F31" t="str">
        <f t="shared" si="4"/>
        <v>N/A</v>
      </c>
      <c r="G31" t="str">
        <f t="shared" si="5"/>
        <v>N/A</v>
      </c>
      <c r="H31" s="104" t="str">
        <f t="shared" si="6"/>
        <v>Long</v>
      </c>
      <c r="N31" s="93" t="s">
        <v>182</v>
      </c>
      <c r="O31" s="93">
        <v>0.20599999999999999</v>
      </c>
      <c r="P31" s="93" t="s">
        <v>120</v>
      </c>
      <c r="Q31" s="93" t="s">
        <v>120</v>
      </c>
      <c r="R31" s="93" t="s">
        <v>120</v>
      </c>
      <c r="S31" s="93" t="s">
        <v>120</v>
      </c>
      <c r="T31" s="93" t="s">
        <v>120</v>
      </c>
      <c r="U31" s="93" t="s">
        <v>193</v>
      </c>
      <c r="V31" s="93" t="s">
        <v>122</v>
      </c>
    </row>
    <row r="32" spans="1:22" x14ac:dyDescent="0.2">
      <c r="A32" s="93" t="s">
        <v>157</v>
      </c>
      <c r="B32">
        <f t="shared" si="0"/>
        <v>8.42</v>
      </c>
      <c r="C32">
        <f t="shared" si="1"/>
        <v>8.1</v>
      </c>
      <c r="D32">
        <f t="shared" si="2"/>
        <v>25</v>
      </c>
      <c r="E32" t="str">
        <f t="shared" si="3"/>
        <v>N/A</v>
      </c>
      <c r="F32">
        <f t="shared" si="4"/>
        <v>7.6</v>
      </c>
      <c r="G32" t="str">
        <f t="shared" si="5"/>
        <v>N/A</v>
      </c>
      <c r="H32" s="104" t="str">
        <f t="shared" si="6"/>
        <v>Long</v>
      </c>
      <c r="N32" s="93" t="s">
        <v>197</v>
      </c>
      <c r="O32" s="93">
        <v>10.18</v>
      </c>
      <c r="P32" s="93">
        <v>9.6999999999999993</v>
      </c>
      <c r="Q32" s="93">
        <v>21</v>
      </c>
      <c r="R32" s="93">
        <v>33</v>
      </c>
      <c r="S32" s="93">
        <v>9.6999999999999993</v>
      </c>
      <c r="T32" s="93">
        <v>9.1999999999999993</v>
      </c>
      <c r="U32" s="93" t="s">
        <v>197</v>
      </c>
      <c r="V32" s="93" t="s">
        <v>122</v>
      </c>
    </row>
    <row r="33" spans="1:22" x14ac:dyDescent="0.2">
      <c r="A33" s="93" t="s">
        <v>158</v>
      </c>
      <c r="B33" t="e">
        <f t="shared" si="0"/>
        <v>#N/A</v>
      </c>
      <c r="C33" t="e">
        <f t="shared" si="1"/>
        <v>#N/A</v>
      </c>
      <c r="D33" t="e">
        <f t="shared" si="2"/>
        <v>#N/A</v>
      </c>
      <c r="E33" t="e">
        <f t="shared" si="3"/>
        <v>#N/A</v>
      </c>
      <c r="F33" t="e">
        <f t="shared" si="4"/>
        <v>#N/A</v>
      </c>
      <c r="G33" t="e">
        <f t="shared" si="5"/>
        <v>#N/A</v>
      </c>
      <c r="H33" s="104" t="e">
        <f t="shared" si="6"/>
        <v>#N/A</v>
      </c>
      <c r="N33" s="93" t="s">
        <v>185</v>
      </c>
      <c r="O33" s="93">
        <v>2</v>
      </c>
      <c r="P33" s="93">
        <v>2.11</v>
      </c>
      <c r="Q33" s="93">
        <v>41</v>
      </c>
      <c r="R33" s="93">
        <v>10</v>
      </c>
      <c r="S33" s="93">
        <v>2.21</v>
      </c>
      <c r="T33" s="93">
        <v>1.9950000000000001</v>
      </c>
      <c r="U33" s="93" t="s">
        <v>199</v>
      </c>
      <c r="V33" s="93" t="s">
        <v>122</v>
      </c>
    </row>
    <row r="34" spans="1:22" x14ac:dyDescent="0.2">
      <c r="A34" s="93" t="s">
        <v>159</v>
      </c>
      <c r="B34" t="e">
        <f t="shared" si="0"/>
        <v>#N/A</v>
      </c>
      <c r="C34" t="e">
        <f t="shared" si="1"/>
        <v>#N/A</v>
      </c>
      <c r="D34" t="e">
        <f t="shared" si="2"/>
        <v>#N/A</v>
      </c>
      <c r="E34" t="e">
        <f t="shared" si="3"/>
        <v>#N/A</v>
      </c>
      <c r="F34" t="e">
        <f t="shared" si="4"/>
        <v>#N/A</v>
      </c>
      <c r="G34" t="e">
        <f t="shared" si="5"/>
        <v>#N/A</v>
      </c>
      <c r="H34" s="104" t="e">
        <f t="shared" si="6"/>
        <v>#N/A</v>
      </c>
      <c r="N34" s="93" t="s">
        <v>976</v>
      </c>
      <c r="O34" s="93">
        <v>1.17</v>
      </c>
      <c r="P34" s="93">
        <v>1.1519999999999999</v>
      </c>
      <c r="Q34" s="93" t="s">
        <v>120</v>
      </c>
      <c r="R34" s="93" t="s">
        <v>120</v>
      </c>
      <c r="S34" s="93" t="s">
        <v>120</v>
      </c>
      <c r="T34" s="93" t="s">
        <v>120</v>
      </c>
      <c r="U34" s="93" t="s">
        <v>976</v>
      </c>
      <c r="V34" s="93" t="s">
        <v>122</v>
      </c>
    </row>
    <row r="35" spans="1:22" x14ac:dyDescent="0.2">
      <c r="A35" s="93" t="s">
        <v>160</v>
      </c>
      <c r="B35">
        <f t="shared" si="0"/>
        <v>1.1850000000000001</v>
      </c>
      <c r="C35">
        <f t="shared" si="1"/>
        <v>1.155</v>
      </c>
      <c r="D35">
        <f t="shared" si="2"/>
        <v>16</v>
      </c>
      <c r="E35" t="str">
        <f t="shared" si="3"/>
        <v>N/A</v>
      </c>
      <c r="F35">
        <f t="shared" si="4"/>
        <v>1.2250000000000001</v>
      </c>
      <c r="G35" t="str">
        <f t="shared" si="5"/>
        <v>N/A</v>
      </c>
      <c r="H35" s="104" t="str">
        <f t="shared" si="6"/>
        <v>Long</v>
      </c>
      <c r="N35" s="93" t="s">
        <v>85</v>
      </c>
      <c r="O35" s="93">
        <v>22.02</v>
      </c>
      <c r="P35" s="93">
        <v>23.98</v>
      </c>
      <c r="Q35" s="93">
        <v>14</v>
      </c>
      <c r="R35" s="93">
        <v>8</v>
      </c>
      <c r="S35" s="93">
        <v>26.2</v>
      </c>
      <c r="T35" s="93">
        <v>23</v>
      </c>
      <c r="U35" s="93" t="s">
        <v>85</v>
      </c>
      <c r="V35" s="93" t="s">
        <v>122</v>
      </c>
    </row>
    <row r="36" spans="1:22" x14ac:dyDescent="0.2">
      <c r="A36" s="93" t="s">
        <v>161</v>
      </c>
      <c r="B36" t="e">
        <f t="shared" si="0"/>
        <v>#N/A</v>
      </c>
      <c r="C36" t="e">
        <f t="shared" si="1"/>
        <v>#N/A</v>
      </c>
      <c r="D36" t="e">
        <f t="shared" si="2"/>
        <v>#N/A</v>
      </c>
      <c r="E36" t="e">
        <f t="shared" si="3"/>
        <v>#N/A</v>
      </c>
      <c r="F36" t="e">
        <f t="shared" si="4"/>
        <v>#N/A</v>
      </c>
      <c r="G36" t="e">
        <f t="shared" si="5"/>
        <v>#N/A</v>
      </c>
      <c r="H36" s="104" t="e">
        <f t="shared" si="6"/>
        <v>#N/A</v>
      </c>
      <c r="N36" s="93" t="s">
        <v>190</v>
      </c>
      <c r="O36" s="93">
        <v>8</v>
      </c>
      <c r="P36" s="93">
        <v>8</v>
      </c>
      <c r="Q36" s="93" t="s">
        <v>120</v>
      </c>
      <c r="R36" s="93" t="s">
        <v>120</v>
      </c>
      <c r="S36" s="93" t="s">
        <v>120</v>
      </c>
      <c r="T36" s="93" t="s">
        <v>120</v>
      </c>
      <c r="U36" s="93" t="s">
        <v>190</v>
      </c>
      <c r="V36" s="93" t="s">
        <v>122</v>
      </c>
    </row>
    <row r="37" spans="1:22" x14ac:dyDescent="0.2">
      <c r="A37" s="93" t="s">
        <v>162</v>
      </c>
      <c r="B37" t="e">
        <f t="shared" ref="B37:B68" si="7">VLOOKUP($A37,$N$5:$U$375,2,FALSE)</f>
        <v>#N/A</v>
      </c>
      <c r="C37" t="e">
        <f t="shared" si="1"/>
        <v>#N/A</v>
      </c>
      <c r="D37" t="e">
        <f t="shared" si="2"/>
        <v>#N/A</v>
      </c>
      <c r="E37" t="e">
        <f t="shared" si="3"/>
        <v>#N/A</v>
      </c>
      <c r="F37" t="e">
        <f t="shared" si="4"/>
        <v>#N/A</v>
      </c>
      <c r="G37" t="e">
        <f t="shared" si="5"/>
        <v>#N/A</v>
      </c>
      <c r="H37" s="104" t="e">
        <f t="shared" ref="H37:H68" si="8">IF(B37&gt;C37,"Long","Short")</f>
        <v>#N/A</v>
      </c>
      <c r="N37" s="93" t="s">
        <v>49</v>
      </c>
      <c r="O37" s="93">
        <v>1.1259999999999999</v>
      </c>
      <c r="P37" s="93">
        <v>1.204</v>
      </c>
      <c r="Q37" s="93" t="s">
        <v>120</v>
      </c>
      <c r="R37" s="93" t="s">
        <v>120</v>
      </c>
      <c r="S37" s="93" t="s">
        <v>120</v>
      </c>
      <c r="T37" s="93" t="s">
        <v>120</v>
      </c>
      <c r="U37" s="93" t="s">
        <v>49</v>
      </c>
      <c r="V37" s="93" t="s">
        <v>122</v>
      </c>
    </row>
    <row r="38" spans="1:22" x14ac:dyDescent="0.2">
      <c r="A38" s="93" t="s">
        <v>163</v>
      </c>
      <c r="B38" t="e">
        <f t="shared" si="7"/>
        <v>#N/A</v>
      </c>
      <c r="C38" t="e">
        <f t="shared" si="1"/>
        <v>#N/A</v>
      </c>
      <c r="D38" t="e">
        <f t="shared" si="2"/>
        <v>#N/A</v>
      </c>
      <c r="E38" t="e">
        <f t="shared" si="3"/>
        <v>#N/A</v>
      </c>
      <c r="F38" t="e">
        <f t="shared" si="4"/>
        <v>#N/A</v>
      </c>
      <c r="G38" t="e">
        <f t="shared" si="5"/>
        <v>#N/A</v>
      </c>
      <c r="H38" s="104" t="e">
        <f t="shared" si="8"/>
        <v>#N/A</v>
      </c>
      <c r="N38" s="93" t="s">
        <v>206</v>
      </c>
      <c r="O38" s="93">
        <v>10.41</v>
      </c>
      <c r="P38" s="93">
        <v>10</v>
      </c>
      <c r="Q38" s="93">
        <v>20</v>
      </c>
      <c r="R38" s="93" t="s">
        <v>120</v>
      </c>
      <c r="S38" s="93">
        <v>10.48</v>
      </c>
      <c r="T38" s="93" t="s">
        <v>120</v>
      </c>
      <c r="U38" s="93" t="s">
        <v>51</v>
      </c>
      <c r="V38" s="93" t="s">
        <v>122</v>
      </c>
    </row>
    <row r="39" spans="1:22" x14ac:dyDescent="0.2">
      <c r="A39" s="93" t="s">
        <v>165</v>
      </c>
      <c r="B39">
        <f t="shared" si="7"/>
        <v>20.2</v>
      </c>
      <c r="C39">
        <f t="shared" si="1"/>
        <v>19.8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192</v>
      </c>
      <c r="O39" s="93">
        <v>8.5</v>
      </c>
      <c r="P39" s="93">
        <v>10.050000000000001</v>
      </c>
      <c r="Q39" s="93" t="s">
        <v>120</v>
      </c>
      <c r="R39" s="93">
        <v>8</v>
      </c>
      <c r="S39" s="93" t="s">
        <v>120</v>
      </c>
      <c r="T39" s="93">
        <v>9.68</v>
      </c>
      <c r="U39" s="93" t="s">
        <v>208</v>
      </c>
      <c r="V39" s="93" t="s">
        <v>122</v>
      </c>
    </row>
    <row r="40" spans="1:22" x14ac:dyDescent="0.2">
      <c r="A40" s="93" t="s">
        <v>167</v>
      </c>
      <c r="B40" t="e">
        <f t="shared" si="7"/>
        <v>#N/A</v>
      </c>
      <c r="C40" t="e">
        <f t="shared" si="1"/>
        <v>#N/A</v>
      </c>
      <c r="D40" t="e">
        <f t="shared" si="2"/>
        <v>#N/A</v>
      </c>
      <c r="E40" t="e">
        <f t="shared" si="3"/>
        <v>#N/A</v>
      </c>
      <c r="F40" t="e">
        <f t="shared" si="4"/>
        <v>#N/A</v>
      </c>
      <c r="G40" t="e">
        <f t="shared" si="5"/>
        <v>#N/A</v>
      </c>
      <c r="H40" s="104" t="e">
        <f t="shared" si="8"/>
        <v>#N/A</v>
      </c>
      <c r="N40" s="93" t="s">
        <v>212</v>
      </c>
      <c r="O40" s="93">
        <v>16662.589800000002</v>
      </c>
      <c r="P40" s="93">
        <v>16282.54</v>
      </c>
      <c r="Q40" s="93">
        <v>6</v>
      </c>
      <c r="R40" s="93">
        <v>22</v>
      </c>
      <c r="S40" s="93">
        <v>16931.5</v>
      </c>
      <c r="T40" s="93">
        <v>16610.039100000002</v>
      </c>
      <c r="U40" s="93" t="s">
        <v>213</v>
      </c>
      <c r="V40" s="93" t="s">
        <v>122</v>
      </c>
    </row>
    <row r="41" spans="1:22" x14ac:dyDescent="0.2">
      <c r="A41" s="93" t="s">
        <v>168</v>
      </c>
      <c r="B41" t="e">
        <f t="shared" si="7"/>
        <v>#N/A</v>
      </c>
      <c r="C41" t="e">
        <f t="shared" si="1"/>
        <v>#N/A</v>
      </c>
      <c r="D41" t="e">
        <f t="shared" si="2"/>
        <v>#N/A</v>
      </c>
      <c r="E41" t="e">
        <f t="shared" si="3"/>
        <v>#N/A</v>
      </c>
      <c r="F41" t="e">
        <f t="shared" si="4"/>
        <v>#N/A</v>
      </c>
      <c r="G41" t="e">
        <f t="shared" si="5"/>
        <v>#N/A</v>
      </c>
      <c r="H41" s="104" t="e">
        <f t="shared" si="8"/>
        <v>#N/A</v>
      </c>
      <c r="N41" s="93" t="s">
        <v>198</v>
      </c>
      <c r="O41" s="93">
        <v>23.26</v>
      </c>
      <c r="P41" s="93">
        <v>21.04</v>
      </c>
      <c r="Q41" s="93" t="s">
        <v>120</v>
      </c>
      <c r="R41" s="93" t="s">
        <v>120</v>
      </c>
      <c r="S41" s="93" t="s">
        <v>120</v>
      </c>
      <c r="T41" s="93" t="s">
        <v>120</v>
      </c>
      <c r="U41" s="93" t="s">
        <v>31</v>
      </c>
      <c r="V41" s="93" t="s">
        <v>122</v>
      </c>
    </row>
    <row r="42" spans="1:22" x14ac:dyDescent="0.2">
      <c r="A42" s="93" t="s">
        <v>169</v>
      </c>
      <c r="B42">
        <f t="shared" si="7"/>
        <v>1.66</v>
      </c>
      <c r="C42">
        <f t="shared" si="1"/>
        <v>1.84</v>
      </c>
      <c r="D42">
        <f t="shared" si="2"/>
        <v>17</v>
      </c>
      <c r="E42">
        <f t="shared" si="3"/>
        <v>2</v>
      </c>
      <c r="F42">
        <f t="shared" si="4"/>
        <v>1.8</v>
      </c>
      <c r="G42">
        <f t="shared" si="5"/>
        <v>1.68</v>
      </c>
      <c r="H42" s="104" t="str">
        <f t="shared" si="8"/>
        <v>Short</v>
      </c>
      <c r="N42" s="93" t="s">
        <v>217</v>
      </c>
      <c r="O42" s="93">
        <v>13</v>
      </c>
      <c r="P42" s="93">
        <v>12.75</v>
      </c>
      <c r="Q42" s="93">
        <v>34</v>
      </c>
      <c r="R42" s="93">
        <v>45</v>
      </c>
      <c r="S42" s="93">
        <v>13.3</v>
      </c>
      <c r="T42" s="93">
        <v>12.8</v>
      </c>
      <c r="U42" s="93" t="s">
        <v>217</v>
      </c>
      <c r="V42" s="93" t="s">
        <v>122</v>
      </c>
    </row>
    <row r="43" spans="1:22" x14ac:dyDescent="0.2">
      <c r="A43" s="93" t="s">
        <v>171</v>
      </c>
      <c r="B43" t="e">
        <f t="shared" si="7"/>
        <v>#N/A</v>
      </c>
      <c r="C43" t="e">
        <f t="shared" si="1"/>
        <v>#N/A</v>
      </c>
      <c r="D43" t="e">
        <f t="shared" si="2"/>
        <v>#N/A</v>
      </c>
      <c r="E43" t="e">
        <f t="shared" si="3"/>
        <v>#N/A</v>
      </c>
      <c r="F43" t="e">
        <f t="shared" si="4"/>
        <v>#N/A</v>
      </c>
      <c r="G43" t="e">
        <f t="shared" si="5"/>
        <v>#N/A</v>
      </c>
      <c r="H43" s="104" t="e">
        <f t="shared" si="8"/>
        <v>#N/A</v>
      </c>
      <c r="N43" s="93" t="s">
        <v>987</v>
      </c>
      <c r="O43" s="93">
        <v>573.07000000000005</v>
      </c>
      <c r="P43" s="93" t="s">
        <v>120</v>
      </c>
      <c r="Q43" s="93" t="s">
        <v>120</v>
      </c>
      <c r="R43" s="93" t="s">
        <v>120</v>
      </c>
      <c r="S43" s="93" t="s">
        <v>120</v>
      </c>
      <c r="T43" s="93" t="s">
        <v>120</v>
      </c>
      <c r="U43" s="93" t="s">
        <v>694</v>
      </c>
      <c r="V43" s="93" t="s">
        <v>122</v>
      </c>
    </row>
    <row r="44" spans="1:22" x14ac:dyDescent="0.2">
      <c r="A44" s="93" t="s">
        <v>172</v>
      </c>
      <c r="B44" t="e">
        <f t="shared" si="7"/>
        <v>#N/A</v>
      </c>
      <c r="C44" t="e">
        <f t="shared" si="1"/>
        <v>#N/A</v>
      </c>
      <c r="D44" t="e">
        <f t="shared" si="2"/>
        <v>#N/A</v>
      </c>
      <c r="E44" t="e">
        <f t="shared" si="3"/>
        <v>#N/A</v>
      </c>
      <c r="F44" t="e">
        <f t="shared" si="4"/>
        <v>#N/A</v>
      </c>
      <c r="G44" t="e">
        <f t="shared" si="5"/>
        <v>#N/A</v>
      </c>
      <c r="H44" s="104" t="e">
        <f t="shared" si="8"/>
        <v>#N/A</v>
      </c>
      <c r="N44" s="93" t="s">
        <v>204</v>
      </c>
      <c r="O44" s="93">
        <v>2.67</v>
      </c>
      <c r="P44" s="93">
        <v>2.59</v>
      </c>
      <c r="Q44" s="93">
        <v>1</v>
      </c>
      <c r="R44" s="93">
        <v>18</v>
      </c>
      <c r="S44" s="93">
        <v>2.75</v>
      </c>
      <c r="T44" s="93">
        <v>2.69</v>
      </c>
      <c r="U44" s="93" t="s">
        <v>223</v>
      </c>
      <c r="V44" s="93" t="s">
        <v>122</v>
      </c>
    </row>
    <row r="45" spans="1:22" x14ac:dyDescent="0.2">
      <c r="A45" s="93" t="s">
        <v>174</v>
      </c>
      <c r="B45" t="e">
        <f t="shared" si="7"/>
        <v>#N/A</v>
      </c>
      <c r="C45" t="e">
        <f t="shared" si="1"/>
        <v>#N/A</v>
      </c>
      <c r="D45" t="e">
        <f t="shared" si="2"/>
        <v>#N/A</v>
      </c>
      <c r="E45" t="e">
        <f t="shared" si="3"/>
        <v>#N/A</v>
      </c>
      <c r="F45" t="e">
        <f t="shared" si="4"/>
        <v>#N/A</v>
      </c>
      <c r="G45" t="e">
        <f t="shared" si="5"/>
        <v>#N/A</v>
      </c>
      <c r="H45" s="104" t="e">
        <f t="shared" si="8"/>
        <v>#N/A</v>
      </c>
      <c r="N45" s="93" t="s">
        <v>205</v>
      </c>
      <c r="O45" s="93">
        <v>0.25</v>
      </c>
      <c r="P45" s="93" t="s">
        <v>120</v>
      </c>
      <c r="Q45" s="93" t="s">
        <v>120</v>
      </c>
      <c r="R45" s="93" t="s">
        <v>120</v>
      </c>
      <c r="S45" s="93" t="s">
        <v>120</v>
      </c>
      <c r="T45" s="93" t="s">
        <v>120</v>
      </c>
      <c r="U45" s="93" t="s">
        <v>225</v>
      </c>
      <c r="V45" s="93" t="s">
        <v>122</v>
      </c>
    </row>
    <row r="46" spans="1:22" x14ac:dyDescent="0.2">
      <c r="A46" s="93" t="s">
        <v>175</v>
      </c>
      <c r="B46" t="e">
        <f t="shared" si="7"/>
        <v>#N/A</v>
      </c>
      <c r="C46" t="e">
        <f t="shared" si="1"/>
        <v>#N/A</v>
      </c>
      <c r="D46" t="e">
        <f t="shared" si="2"/>
        <v>#N/A</v>
      </c>
      <c r="E46" t="e">
        <f t="shared" si="3"/>
        <v>#N/A</v>
      </c>
      <c r="F46" t="e">
        <f t="shared" si="4"/>
        <v>#N/A</v>
      </c>
      <c r="G46" t="e">
        <f t="shared" si="5"/>
        <v>#N/A</v>
      </c>
      <c r="H46" s="104" t="e">
        <f t="shared" si="8"/>
        <v>#N/A</v>
      </c>
      <c r="N46" s="93" t="s">
        <v>207</v>
      </c>
      <c r="O46" s="93">
        <v>0.31</v>
      </c>
      <c r="P46" s="93">
        <v>0.32900000000000001</v>
      </c>
      <c r="Q46" s="93">
        <v>16</v>
      </c>
      <c r="R46" s="93">
        <v>2</v>
      </c>
      <c r="S46" s="93">
        <v>0.312</v>
      </c>
      <c r="T46" s="93">
        <v>0.31</v>
      </c>
      <c r="U46" s="93" t="s">
        <v>228</v>
      </c>
      <c r="V46" s="93" t="s">
        <v>122</v>
      </c>
    </row>
    <row r="47" spans="1:22" x14ac:dyDescent="0.2">
      <c r="A47" s="93" t="s">
        <v>176</v>
      </c>
      <c r="B47" t="e">
        <f t="shared" si="7"/>
        <v>#N/A</v>
      </c>
      <c r="C47" t="e">
        <f t="shared" si="1"/>
        <v>#N/A</v>
      </c>
      <c r="D47" t="e">
        <f t="shared" si="2"/>
        <v>#N/A</v>
      </c>
      <c r="E47" t="e">
        <f t="shared" si="3"/>
        <v>#N/A</v>
      </c>
      <c r="F47" t="e">
        <f t="shared" si="4"/>
        <v>#N/A</v>
      </c>
      <c r="G47" t="e">
        <f t="shared" si="5"/>
        <v>#N/A</v>
      </c>
      <c r="H47" s="104" t="e">
        <f t="shared" si="8"/>
        <v>#N/A</v>
      </c>
      <c r="N47" s="93" t="s">
        <v>988</v>
      </c>
      <c r="O47" s="93">
        <v>2877.6298999999999</v>
      </c>
      <c r="P47" s="93">
        <v>2750.0900999999999</v>
      </c>
      <c r="Q47" s="93">
        <v>32</v>
      </c>
      <c r="R47" s="93" t="s">
        <v>120</v>
      </c>
      <c r="S47" s="93">
        <v>2685.72</v>
      </c>
      <c r="T47" s="93" t="s">
        <v>120</v>
      </c>
      <c r="U47" s="93" t="s">
        <v>713</v>
      </c>
      <c r="V47" s="93" t="s">
        <v>122</v>
      </c>
    </row>
    <row r="48" spans="1:22" x14ac:dyDescent="0.2">
      <c r="A48" s="93" t="s">
        <v>178</v>
      </c>
      <c r="B48">
        <f t="shared" si="7"/>
        <v>8.6</v>
      </c>
      <c r="C48">
        <f t="shared" si="1"/>
        <v>8.5</v>
      </c>
      <c r="D48">
        <f t="shared" si="2"/>
        <v>49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37</v>
      </c>
      <c r="O48" s="93">
        <v>3.75</v>
      </c>
      <c r="P48" s="93">
        <v>3.95</v>
      </c>
      <c r="Q48" s="93" t="s">
        <v>120</v>
      </c>
      <c r="R48" s="93">
        <v>13</v>
      </c>
      <c r="S48" s="93" t="s">
        <v>120</v>
      </c>
      <c r="T48" s="93">
        <v>3.76</v>
      </c>
      <c r="U48" s="93" t="s">
        <v>234</v>
      </c>
      <c r="V48" s="93" t="s">
        <v>122</v>
      </c>
    </row>
    <row r="49" spans="1:22" x14ac:dyDescent="0.2">
      <c r="A49" s="93" t="s">
        <v>179</v>
      </c>
      <c r="B49">
        <f t="shared" si="7"/>
        <v>17.78</v>
      </c>
      <c r="C49">
        <f t="shared" si="1"/>
        <v>19.3</v>
      </c>
      <c r="D49" t="str">
        <f t="shared" si="2"/>
        <v>N/A</v>
      </c>
      <c r="E49">
        <f t="shared" si="3"/>
        <v>7</v>
      </c>
      <c r="F49" t="str">
        <f t="shared" si="4"/>
        <v>N/A</v>
      </c>
      <c r="G49">
        <f t="shared" si="5"/>
        <v>18.739999999999998</v>
      </c>
      <c r="H49" s="104" t="str">
        <f t="shared" si="8"/>
        <v>Short</v>
      </c>
      <c r="N49" s="93" t="s">
        <v>219</v>
      </c>
      <c r="O49" s="93">
        <v>57.2</v>
      </c>
      <c r="P49" s="93">
        <v>54.6</v>
      </c>
      <c r="Q49" s="93">
        <v>23</v>
      </c>
      <c r="R49" s="93" t="s">
        <v>120</v>
      </c>
      <c r="S49" s="93">
        <v>51</v>
      </c>
      <c r="T49" s="93" t="s">
        <v>120</v>
      </c>
      <c r="U49" s="93" t="s">
        <v>240</v>
      </c>
      <c r="V49" s="93" t="s">
        <v>122</v>
      </c>
    </row>
    <row r="50" spans="1:22" x14ac:dyDescent="0.2">
      <c r="A50" s="93" t="s">
        <v>180</v>
      </c>
      <c r="B50">
        <f t="shared" si="7"/>
        <v>1.64</v>
      </c>
      <c r="C50">
        <f t="shared" si="1"/>
        <v>1.6919999999999999</v>
      </c>
      <c r="D50">
        <f t="shared" si="2"/>
        <v>20</v>
      </c>
      <c r="E50">
        <f t="shared" si="3"/>
        <v>1</v>
      </c>
      <c r="F50">
        <f t="shared" si="4"/>
        <v>1.6659999999999999</v>
      </c>
      <c r="G50">
        <f t="shared" si="5"/>
        <v>1.6379999999999999</v>
      </c>
      <c r="H50" s="104" t="str">
        <f t="shared" si="8"/>
        <v>Short</v>
      </c>
      <c r="N50" s="93" t="s">
        <v>978</v>
      </c>
      <c r="O50" s="93">
        <v>2.0099999999999998</v>
      </c>
      <c r="P50" s="93">
        <v>1.85</v>
      </c>
      <c r="Q50" s="93" t="s">
        <v>120</v>
      </c>
      <c r="R50" s="93" t="s">
        <v>120</v>
      </c>
      <c r="S50" s="93" t="s">
        <v>120</v>
      </c>
      <c r="T50" s="93" t="s">
        <v>120</v>
      </c>
      <c r="U50" s="93" t="s">
        <v>978</v>
      </c>
      <c r="V50" s="93" t="s">
        <v>122</v>
      </c>
    </row>
    <row r="51" spans="1:22" x14ac:dyDescent="0.2">
      <c r="A51" s="93" t="s">
        <v>181</v>
      </c>
      <c r="B51">
        <f t="shared" si="7"/>
        <v>2.86</v>
      </c>
      <c r="C51">
        <f t="shared" si="1"/>
        <v>2.56</v>
      </c>
      <c r="D51">
        <f t="shared" si="2"/>
        <v>11</v>
      </c>
      <c r="E51" t="str">
        <f t="shared" si="3"/>
        <v>N/A</v>
      </c>
      <c r="F51">
        <f t="shared" si="4"/>
        <v>2.5499999999999998</v>
      </c>
      <c r="G51" t="str">
        <f t="shared" si="5"/>
        <v>N/A</v>
      </c>
      <c r="H51" s="104" t="str">
        <f t="shared" si="8"/>
        <v>Long</v>
      </c>
      <c r="N51" s="93" t="s">
        <v>222</v>
      </c>
      <c r="O51" s="93">
        <v>5.27</v>
      </c>
      <c r="P51" s="93">
        <v>5.05</v>
      </c>
      <c r="Q51" s="93" t="s">
        <v>120</v>
      </c>
      <c r="R51" s="93" t="s">
        <v>120</v>
      </c>
      <c r="S51" s="93" t="s">
        <v>120</v>
      </c>
      <c r="T51" s="93" t="s">
        <v>120</v>
      </c>
      <c r="U51" s="93" t="s">
        <v>243</v>
      </c>
      <c r="V51" s="93" t="s">
        <v>122</v>
      </c>
    </row>
    <row r="52" spans="1:22" x14ac:dyDescent="0.2">
      <c r="A52" s="93" t="s">
        <v>182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227</v>
      </c>
      <c r="O52" s="93">
        <v>6.05</v>
      </c>
      <c r="P52" s="93">
        <v>5.85</v>
      </c>
      <c r="Q52" s="93">
        <v>48</v>
      </c>
      <c r="R52" s="93" t="s">
        <v>120</v>
      </c>
      <c r="S52" s="93">
        <v>5.85</v>
      </c>
      <c r="T52" s="93" t="s">
        <v>120</v>
      </c>
      <c r="U52" s="93" t="s">
        <v>247</v>
      </c>
      <c r="V52" s="93" t="s">
        <v>122</v>
      </c>
    </row>
    <row r="53" spans="1:22" x14ac:dyDescent="0.2">
      <c r="A53" s="93" t="s">
        <v>183</v>
      </c>
      <c r="B53" t="e">
        <f t="shared" si="7"/>
        <v>#N/A</v>
      </c>
      <c r="C53" t="e">
        <f t="shared" si="1"/>
        <v>#N/A</v>
      </c>
      <c r="D53" t="e">
        <f t="shared" si="2"/>
        <v>#N/A</v>
      </c>
      <c r="E53" t="e">
        <f t="shared" si="3"/>
        <v>#N/A</v>
      </c>
      <c r="F53" t="e">
        <f t="shared" si="4"/>
        <v>#N/A</v>
      </c>
      <c r="G53" t="e">
        <f t="shared" si="5"/>
        <v>#N/A</v>
      </c>
      <c r="H53" s="104" t="e">
        <f t="shared" si="8"/>
        <v>#N/A</v>
      </c>
      <c r="N53" s="93" t="s">
        <v>232</v>
      </c>
      <c r="O53" s="93">
        <v>2.13</v>
      </c>
      <c r="P53" s="93">
        <v>2.17</v>
      </c>
      <c r="Q53" s="93">
        <v>23</v>
      </c>
      <c r="R53" s="93">
        <v>18</v>
      </c>
      <c r="S53" s="93">
        <v>2.31</v>
      </c>
      <c r="T53" s="93">
        <v>2.17</v>
      </c>
      <c r="U53" s="93" t="s">
        <v>252</v>
      </c>
      <c r="V53" s="93" t="s">
        <v>122</v>
      </c>
    </row>
    <row r="54" spans="1:22" x14ac:dyDescent="0.2">
      <c r="A54" s="93" t="s">
        <v>184</v>
      </c>
      <c r="B54" t="e">
        <f t="shared" si="7"/>
        <v>#N/A</v>
      </c>
      <c r="C54" t="e">
        <f t="shared" si="1"/>
        <v>#N/A</v>
      </c>
      <c r="D54" t="e">
        <f t="shared" si="2"/>
        <v>#N/A</v>
      </c>
      <c r="E54" t="e">
        <f t="shared" si="3"/>
        <v>#N/A</v>
      </c>
      <c r="F54" t="e">
        <f t="shared" si="4"/>
        <v>#N/A</v>
      </c>
      <c r="G54" t="e">
        <f t="shared" si="5"/>
        <v>#N/A</v>
      </c>
      <c r="H54" s="104" t="e">
        <f t="shared" si="8"/>
        <v>#N/A</v>
      </c>
      <c r="N54" s="93" t="s">
        <v>236</v>
      </c>
      <c r="O54" s="93">
        <v>14.95</v>
      </c>
      <c r="P54" s="93">
        <v>14.7</v>
      </c>
      <c r="Q54" s="93" t="s">
        <v>120</v>
      </c>
      <c r="R54" s="93" t="s">
        <v>120</v>
      </c>
      <c r="S54" s="93" t="s">
        <v>120</v>
      </c>
      <c r="T54" s="93" t="s">
        <v>120</v>
      </c>
      <c r="U54" s="93" t="s">
        <v>256</v>
      </c>
      <c r="V54" s="93" t="s">
        <v>122</v>
      </c>
    </row>
    <row r="55" spans="1:22" x14ac:dyDescent="0.2">
      <c r="A55" s="93" t="s">
        <v>185</v>
      </c>
      <c r="B55">
        <f t="shared" si="7"/>
        <v>2</v>
      </c>
      <c r="C55">
        <f t="shared" si="1"/>
        <v>2.11</v>
      </c>
      <c r="D55">
        <f t="shared" si="2"/>
        <v>41</v>
      </c>
      <c r="E55">
        <f t="shared" si="3"/>
        <v>10</v>
      </c>
      <c r="F55">
        <f t="shared" si="4"/>
        <v>2.21</v>
      </c>
      <c r="G55">
        <f t="shared" si="5"/>
        <v>1.9950000000000001</v>
      </c>
      <c r="H55" s="104" t="str">
        <f t="shared" si="8"/>
        <v>Short</v>
      </c>
      <c r="N55" s="93" t="s">
        <v>237</v>
      </c>
      <c r="O55" s="93">
        <v>1.3819999999999999</v>
      </c>
      <c r="P55" s="93">
        <v>1.4239999999999999</v>
      </c>
      <c r="Q55" s="93" t="s">
        <v>120</v>
      </c>
      <c r="R55" s="93">
        <v>22</v>
      </c>
      <c r="S55" s="93" t="s">
        <v>120</v>
      </c>
      <c r="T55" s="93">
        <v>1.3640000000000001</v>
      </c>
      <c r="U55" s="93" t="s">
        <v>258</v>
      </c>
      <c r="V55" s="93" t="s">
        <v>122</v>
      </c>
    </row>
    <row r="56" spans="1:22" x14ac:dyDescent="0.2">
      <c r="A56" s="93" t="s">
        <v>186</v>
      </c>
      <c r="B56" t="e">
        <f t="shared" si="7"/>
        <v>#N/A</v>
      </c>
      <c r="C56" t="e">
        <f t="shared" si="1"/>
        <v>#N/A</v>
      </c>
      <c r="D56" t="e">
        <f t="shared" si="2"/>
        <v>#N/A</v>
      </c>
      <c r="E56" t="e">
        <f t="shared" si="3"/>
        <v>#N/A</v>
      </c>
      <c r="F56" t="e">
        <f t="shared" si="4"/>
        <v>#N/A</v>
      </c>
      <c r="G56" t="e">
        <f t="shared" si="5"/>
        <v>#N/A</v>
      </c>
      <c r="H56" s="104" t="e">
        <f t="shared" si="8"/>
        <v>#N/A</v>
      </c>
      <c r="N56" s="93" t="s">
        <v>239</v>
      </c>
      <c r="O56" s="93">
        <v>11.39</v>
      </c>
      <c r="P56" s="93">
        <v>10.7</v>
      </c>
      <c r="Q56" s="93" t="s">
        <v>120</v>
      </c>
      <c r="R56" s="93" t="s">
        <v>120</v>
      </c>
      <c r="S56" s="93" t="s">
        <v>120</v>
      </c>
      <c r="T56" s="93" t="s">
        <v>120</v>
      </c>
      <c r="U56" s="93" t="s">
        <v>26</v>
      </c>
      <c r="V56" s="93" t="s">
        <v>122</v>
      </c>
    </row>
    <row r="57" spans="1:22" x14ac:dyDescent="0.2">
      <c r="A57" s="93" t="s">
        <v>188</v>
      </c>
      <c r="B57" t="e">
        <f t="shared" si="7"/>
        <v>#N/A</v>
      </c>
      <c r="C57" t="e">
        <f t="shared" si="1"/>
        <v>#N/A</v>
      </c>
      <c r="D57" t="e">
        <f t="shared" si="2"/>
        <v>#N/A</v>
      </c>
      <c r="E57" t="e">
        <f t="shared" si="3"/>
        <v>#N/A</v>
      </c>
      <c r="F57" t="e">
        <f t="shared" si="4"/>
        <v>#N/A</v>
      </c>
      <c r="G57" t="e">
        <f t="shared" si="5"/>
        <v>#N/A</v>
      </c>
      <c r="H57" s="104" t="e">
        <f t="shared" si="8"/>
        <v>#N/A</v>
      </c>
      <c r="N57" s="93" t="s">
        <v>241</v>
      </c>
      <c r="O57" s="93">
        <v>2.7</v>
      </c>
      <c r="P57" s="93">
        <v>2.64</v>
      </c>
      <c r="Q57" s="93">
        <v>43</v>
      </c>
      <c r="R57" s="93" t="s">
        <v>120</v>
      </c>
      <c r="S57" s="93">
        <v>2.4</v>
      </c>
      <c r="T57" s="93" t="s">
        <v>120</v>
      </c>
      <c r="U57" s="93" t="s">
        <v>261</v>
      </c>
      <c r="V57" s="93" t="s">
        <v>122</v>
      </c>
    </row>
    <row r="58" spans="1:22" x14ac:dyDescent="0.2">
      <c r="A58" s="93" t="s">
        <v>85</v>
      </c>
      <c r="B58">
        <f t="shared" si="7"/>
        <v>22.02</v>
      </c>
      <c r="C58">
        <f t="shared" si="1"/>
        <v>23.98</v>
      </c>
      <c r="D58">
        <f t="shared" si="2"/>
        <v>14</v>
      </c>
      <c r="E58">
        <f t="shared" si="3"/>
        <v>8</v>
      </c>
      <c r="F58">
        <f t="shared" si="4"/>
        <v>26.2</v>
      </c>
      <c r="G58">
        <f t="shared" si="5"/>
        <v>23</v>
      </c>
      <c r="H58" s="104" t="str">
        <f t="shared" si="8"/>
        <v>Short</v>
      </c>
      <c r="N58" s="93" t="s">
        <v>25</v>
      </c>
      <c r="O58" s="93">
        <v>1.84</v>
      </c>
      <c r="P58" s="93">
        <v>1.895</v>
      </c>
      <c r="Q58" s="93" t="s">
        <v>120</v>
      </c>
      <c r="R58" s="93">
        <v>22</v>
      </c>
      <c r="S58" s="93" t="s">
        <v>120</v>
      </c>
      <c r="T58" s="93">
        <v>1.855</v>
      </c>
      <c r="U58" s="93" t="s">
        <v>264</v>
      </c>
      <c r="V58" s="93" t="s">
        <v>122</v>
      </c>
    </row>
    <row r="59" spans="1:22" x14ac:dyDescent="0.2">
      <c r="A59" s="93" t="s">
        <v>190</v>
      </c>
      <c r="B59">
        <f t="shared" si="7"/>
        <v>8</v>
      </c>
      <c r="C59">
        <f t="shared" si="1"/>
        <v>8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Short</v>
      </c>
      <c r="N59" s="93" t="s">
        <v>266</v>
      </c>
      <c r="O59" s="93">
        <v>4.9000000000000004</v>
      </c>
      <c r="P59" s="93">
        <v>4.59</v>
      </c>
      <c r="Q59" s="93">
        <v>15</v>
      </c>
      <c r="R59" s="93">
        <v>23</v>
      </c>
      <c r="S59" s="93">
        <v>5.31</v>
      </c>
      <c r="T59" s="93">
        <v>4.9000000000000004</v>
      </c>
      <c r="U59" s="93" t="s">
        <v>35</v>
      </c>
      <c r="V59" s="93" t="s">
        <v>122</v>
      </c>
    </row>
    <row r="60" spans="1:22" x14ac:dyDescent="0.2">
      <c r="A60" s="93" t="s">
        <v>192</v>
      </c>
      <c r="B60">
        <f t="shared" si="7"/>
        <v>8.5</v>
      </c>
      <c r="C60">
        <f t="shared" si="1"/>
        <v>10.050000000000001</v>
      </c>
      <c r="D60" t="str">
        <f t="shared" si="2"/>
        <v>N/A</v>
      </c>
      <c r="E60">
        <f t="shared" si="3"/>
        <v>8</v>
      </c>
      <c r="F60" t="str">
        <f t="shared" si="4"/>
        <v>N/A</v>
      </c>
      <c r="G60">
        <f t="shared" si="5"/>
        <v>9.68</v>
      </c>
      <c r="H60" s="104" t="str">
        <f t="shared" si="8"/>
        <v>Short</v>
      </c>
      <c r="N60" s="93" t="s">
        <v>251</v>
      </c>
      <c r="O60" s="93">
        <v>0.13200000000000001</v>
      </c>
      <c r="P60" s="93" t="s">
        <v>120</v>
      </c>
      <c r="Q60" s="93" t="s">
        <v>120</v>
      </c>
      <c r="R60" s="93" t="s">
        <v>120</v>
      </c>
      <c r="S60" s="93" t="s">
        <v>120</v>
      </c>
      <c r="T60" s="93" t="s">
        <v>120</v>
      </c>
      <c r="U60" s="93" t="s">
        <v>274</v>
      </c>
      <c r="V60" s="93" t="s">
        <v>122</v>
      </c>
    </row>
    <row r="61" spans="1:22" x14ac:dyDescent="0.2">
      <c r="A61" s="93" t="s">
        <v>194</v>
      </c>
      <c r="B61" t="e">
        <f t="shared" si="7"/>
        <v>#N/A</v>
      </c>
      <c r="C61" t="e">
        <f t="shared" si="1"/>
        <v>#N/A</v>
      </c>
      <c r="D61" t="e">
        <f t="shared" si="2"/>
        <v>#N/A</v>
      </c>
      <c r="E61" t="e">
        <f t="shared" si="3"/>
        <v>#N/A</v>
      </c>
      <c r="F61" t="e">
        <f t="shared" si="4"/>
        <v>#N/A</v>
      </c>
      <c r="G61" t="e">
        <f t="shared" si="5"/>
        <v>#N/A</v>
      </c>
      <c r="H61" s="104" t="e">
        <f t="shared" si="8"/>
        <v>#N/A</v>
      </c>
      <c r="N61" s="93" t="s">
        <v>254</v>
      </c>
      <c r="O61" s="93">
        <v>1.306</v>
      </c>
      <c r="P61" s="93">
        <v>1.27</v>
      </c>
      <c r="Q61" s="93" t="s">
        <v>120</v>
      </c>
      <c r="R61" s="93" t="s">
        <v>120</v>
      </c>
      <c r="S61" s="93" t="s">
        <v>120</v>
      </c>
      <c r="T61" s="93" t="s">
        <v>120</v>
      </c>
      <c r="U61" s="93" t="s">
        <v>277</v>
      </c>
      <c r="V61" s="93" t="s">
        <v>122</v>
      </c>
    </row>
    <row r="62" spans="1:22" x14ac:dyDescent="0.2">
      <c r="A62" s="93" t="s">
        <v>195</v>
      </c>
      <c r="B62" t="e">
        <f t="shared" si="7"/>
        <v>#N/A</v>
      </c>
      <c r="C62" t="e">
        <f t="shared" si="1"/>
        <v>#N/A</v>
      </c>
      <c r="D62" t="e">
        <f t="shared" si="2"/>
        <v>#N/A</v>
      </c>
      <c r="E62" t="e">
        <f t="shared" si="3"/>
        <v>#N/A</v>
      </c>
      <c r="F62" t="e">
        <f t="shared" si="4"/>
        <v>#N/A</v>
      </c>
      <c r="G62" t="e">
        <f t="shared" si="5"/>
        <v>#N/A</v>
      </c>
      <c r="H62" s="104" t="e">
        <f t="shared" si="8"/>
        <v>#N/A</v>
      </c>
      <c r="N62" s="93" t="s">
        <v>255</v>
      </c>
      <c r="O62" s="93">
        <v>15.8</v>
      </c>
      <c r="P62" s="93">
        <v>15.14</v>
      </c>
      <c r="Q62" s="93">
        <v>35</v>
      </c>
      <c r="R62" s="93" t="s">
        <v>120</v>
      </c>
      <c r="S62" s="93">
        <v>14.02</v>
      </c>
      <c r="T62" s="93" t="s">
        <v>120</v>
      </c>
      <c r="U62" s="93" t="s">
        <v>45</v>
      </c>
      <c r="V62" s="93" t="s">
        <v>122</v>
      </c>
    </row>
    <row r="63" spans="1:22" x14ac:dyDescent="0.2">
      <c r="A63" s="93" t="s">
        <v>196</v>
      </c>
      <c r="B63" t="e">
        <f t="shared" si="7"/>
        <v>#N/A</v>
      </c>
      <c r="C63" t="e">
        <f t="shared" si="1"/>
        <v>#N/A</v>
      </c>
      <c r="D63" t="e">
        <f t="shared" si="2"/>
        <v>#N/A</v>
      </c>
      <c r="E63" t="e">
        <f t="shared" si="3"/>
        <v>#N/A</v>
      </c>
      <c r="F63" t="e">
        <f t="shared" si="4"/>
        <v>#N/A</v>
      </c>
      <c r="G63" t="e">
        <f t="shared" si="5"/>
        <v>#N/A</v>
      </c>
      <c r="H63" s="104" t="e">
        <f t="shared" si="8"/>
        <v>#N/A</v>
      </c>
      <c r="N63" s="93" t="s">
        <v>39</v>
      </c>
      <c r="O63" s="93">
        <v>4.3840000000000003</v>
      </c>
      <c r="P63" s="93">
        <v>4.12</v>
      </c>
      <c r="Q63" s="93">
        <v>33</v>
      </c>
      <c r="R63" s="93">
        <v>53</v>
      </c>
      <c r="S63" s="93">
        <v>3.8740000000000001</v>
      </c>
      <c r="T63" s="93">
        <v>3.8460000000000001</v>
      </c>
      <c r="U63" s="93" t="s">
        <v>282</v>
      </c>
      <c r="V63" s="93" t="s">
        <v>122</v>
      </c>
    </row>
    <row r="64" spans="1:22" x14ac:dyDescent="0.2">
      <c r="A64" s="93" t="s">
        <v>198</v>
      </c>
      <c r="B64">
        <f t="shared" si="7"/>
        <v>23.26</v>
      </c>
      <c r="C64">
        <f t="shared" si="1"/>
        <v>21.04</v>
      </c>
      <c r="D64" t="str">
        <f t="shared" si="2"/>
        <v>N/A</v>
      </c>
      <c r="E64" t="str">
        <f t="shared" si="3"/>
        <v>N/A</v>
      </c>
      <c r="F64" t="str">
        <f t="shared" si="4"/>
        <v>N/A</v>
      </c>
      <c r="G64" t="str">
        <f t="shared" si="5"/>
        <v>N/A</v>
      </c>
      <c r="H64" s="104" t="str">
        <f t="shared" si="8"/>
        <v>Long</v>
      </c>
      <c r="N64" s="93" t="s">
        <v>41</v>
      </c>
      <c r="O64" s="93">
        <v>1.8819999999999999</v>
      </c>
      <c r="P64" s="93">
        <v>2.0699999999999998</v>
      </c>
      <c r="Q64" s="93" t="s">
        <v>120</v>
      </c>
      <c r="R64" s="93">
        <v>12</v>
      </c>
      <c r="S64" s="93" t="s">
        <v>120</v>
      </c>
      <c r="T64" s="93">
        <v>1.952</v>
      </c>
      <c r="U64" s="93" t="s">
        <v>41</v>
      </c>
      <c r="V64" s="93" t="s">
        <v>122</v>
      </c>
    </row>
    <row r="65" spans="1:22" x14ac:dyDescent="0.2">
      <c r="A65" s="93" t="s">
        <v>200</v>
      </c>
      <c r="B65" t="e">
        <f t="shared" si="7"/>
        <v>#N/A</v>
      </c>
      <c r="C65" t="e">
        <f t="shared" si="1"/>
        <v>#N/A</v>
      </c>
      <c r="D65" t="e">
        <f t="shared" si="2"/>
        <v>#N/A</v>
      </c>
      <c r="E65" t="e">
        <f t="shared" si="3"/>
        <v>#N/A</v>
      </c>
      <c r="F65" t="e">
        <f t="shared" si="4"/>
        <v>#N/A</v>
      </c>
      <c r="G65" t="e">
        <f t="shared" si="5"/>
        <v>#N/A</v>
      </c>
      <c r="H65" s="104" t="e">
        <f t="shared" si="8"/>
        <v>#N/A</v>
      </c>
      <c r="N65" s="93" t="s">
        <v>260</v>
      </c>
      <c r="O65" s="93">
        <v>5.05</v>
      </c>
      <c r="P65" s="93" t="s">
        <v>120</v>
      </c>
      <c r="Q65" s="93" t="s">
        <v>120</v>
      </c>
      <c r="R65" s="93" t="s">
        <v>120</v>
      </c>
      <c r="S65" s="93" t="s">
        <v>120</v>
      </c>
      <c r="T65" s="93" t="s">
        <v>120</v>
      </c>
      <c r="U65" s="93" t="s">
        <v>285</v>
      </c>
      <c r="V65" s="93" t="s">
        <v>122</v>
      </c>
    </row>
    <row r="66" spans="1:22" x14ac:dyDescent="0.2">
      <c r="A66" s="93" t="s">
        <v>201</v>
      </c>
      <c r="B66" t="e">
        <f t="shared" si="7"/>
        <v>#N/A</v>
      </c>
      <c r="C66" t="e">
        <f t="shared" si="1"/>
        <v>#N/A</v>
      </c>
      <c r="D66" t="e">
        <f t="shared" si="2"/>
        <v>#N/A</v>
      </c>
      <c r="E66" t="e">
        <f t="shared" si="3"/>
        <v>#N/A</v>
      </c>
      <c r="F66" t="e">
        <f t="shared" si="4"/>
        <v>#N/A</v>
      </c>
      <c r="G66" t="e">
        <f t="shared" si="5"/>
        <v>#N/A</v>
      </c>
      <c r="H66" s="104" t="e">
        <f t="shared" si="8"/>
        <v>#N/A</v>
      </c>
      <c r="N66" s="93" t="s">
        <v>262</v>
      </c>
      <c r="O66" s="93">
        <v>7.4</v>
      </c>
      <c r="P66" s="93">
        <v>7.21</v>
      </c>
      <c r="Q66" s="93" t="s">
        <v>120</v>
      </c>
      <c r="R66" s="93" t="s">
        <v>120</v>
      </c>
      <c r="S66" s="93" t="s">
        <v>120</v>
      </c>
      <c r="T66" s="93" t="s">
        <v>120</v>
      </c>
      <c r="U66" s="93" t="s">
        <v>287</v>
      </c>
      <c r="V66" s="93" t="s">
        <v>122</v>
      </c>
    </row>
    <row r="67" spans="1:22" x14ac:dyDescent="0.2">
      <c r="A67" s="93" t="s">
        <v>202</v>
      </c>
      <c r="B67" t="e">
        <f t="shared" si="7"/>
        <v>#N/A</v>
      </c>
      <c r="C67" t="e">
        <f t="shared" si="1"/>
        <v>#N/A</v>
      </c>
      <c r="D67" t="e">
        <f t="shared" si="2"/>
        <v>#N/A</v>
      </c>
      <c r="E67" t="e">
        <f t="shared" si="3"/>
        <v>#N/A</v>
      </c>
      <c r="F67" t="e">
        <f t="shared" si="4"/>
        <v>#N/A</v>
      </c>
      <c r="G67" t="e">
        <f t="shared" si="5"/>
        <v>#N/A</v>
      </c>
      <c r="H67" s="104" t="e">
        <f t="shared" si="8"/>
        <v>#N/A</v>
      </c>
      <c r="N67" s="93" t="s">
        <v>263</v>
      </c>
      <c r="O67" s="93">
        <v>5.0999999999999996</v>
      </c>
      <c r="P67" s="93">
        <v>4.34</v>
      </c>
      <c r="Q67" s="93" t="s">
        <v>120</v>
      </c>
      <c r="R67" s="93" t="s">
        <v>120</v>
      </c>
      <c r="S67" s="93" t="s">
        <v>120</v>
      </c>
      <c r="T67" s="93" t="s">
        <v>120</v>
      </c>
      <c r="U67" s="93" t="s">
        <v>289</v>
      </c>
      <c r="V67" s="93" t="s">
        <v>122</v>
      </c>
    </row>
    <row r="68" spans="1:22" x14ac:dyDescent="0.2">
      <c r="A68" s="93" t="s">
        <v>203</v>
      </c>
      <c r="B68" t="e">
        <f t="shared" si="7"/>
        <v>#N/A</v>
      </c>
      <c r="C68" t="e">
        <f t="shared" si="1"/>
        <v>#N/A</v>
      </c>
      <c r="D68" t="e">
        <f t="shared" si="2"/>
        <v>#N/A</v>
      </c>
      <c r="E68" t="e">
        <f t="shared" si="3"/>
        <v>#N/A</v>
      </c>
      <c r="F68" t="e">
        <f t="shared" si="4"/>
        <v>#N/A</v>
      </c>
      <c r="G68" t="e">
        <f t="shared" si="5"/>
        <v>#N/A</v>
      </c>
      <c r="H68" s="104" t="e">
        <f t="shared" si="8"/>
        <v>#N/A</v>
      </c>
      <c r="N68" s="93" t="s">
        <v>267</v>
      </c>
      <c r="O68" s="93">
        <v>12.14</v>
      </c>
      <c r="P68" s="93">
        <v>10.4</v>
      </c>
      <c r="Q68" s="93" t="s">
        <v>120</v>
      </c>
      <c r="R68" s="93" t="s">
        <v>120</v>
      </c>
      <c r="S68" s="93" t="s">
        <v>120</v>
      </c>
      <c r="T68" s="93" t="s">
        <v>120</v>
      </c>
      <c r="U68" s="93" t="s">
        <v>292</v>
      </c>
      <c r="V68" s="93" t="s">
        <v>122</v>
      </c>
    </row>
    <row r="69" spans="1:22" x14ac:dyDescent="0.2">
      <c r="A69" s="93" t="s">
        <v>204</v>
      </c>
      <c r="B69">
        <f t="shared" ref="B69:B100" si="9">VLOOKUP($A69,$N$5:$U$375,2,FALSE)</f>
        <v>2.67</v>
      </c>
      <c r="C69">
        <f t="shared" ref="C69:C132" si="10">VLOOKUP($A69,$N$5:$U$375,3,FALSE)</f>
        <v>2.59</v>
      </c>
      <c r="D69">
        <f t="shared" ref="D69:D132" si="11">VLOOKUP($A69,$N$5:$U$375,4,FALSE)</f>
        <v>1</v>
      </c>
      <c r="E69">
        <f t="shared" ref="E69:E132" si="12">VLOOKUP($A69,$N$5:$U$375,5,FALSE)</f>
        <v>18</v>
      </c>
      <c r="F69">
        <f t="shared" ref="F69:F132" si="13">VLOOKUP($A69,$N$5:$U$375,6,FALSE)</f>
        <v>2.75</v>
      </c>
      <c r="G69">
        <f t="shared" ref="G69:G132" si="14">VLOOKUP($A69,$N$5:$U$375,7,FALSE)</f>
        <v>2.69</v>
      </c>
      <c r="H69" s="104" t="str">
        <f t="shared" ref="H69:H100" si="15">IF(B69&gt;C69,"Long","Short")</f>
        <v>Long</v>
      </c>
      <c r="N69" s="93" t="s">
        <v>298</v>
      </c>
      <c r="O69" s="93">
        <v>3.57</v>
      </c>
      <c r="P69" s="93">
        <v>3.7749999999999999</v>
      </c>
      <c r="Q69" s="93">
        <v>21</v>
      </c>
      <c r="R69" s="93">
        <v>3</v>
      </c>
      <c r="S69" s="93">
        <v>3.5449999999999999</v>
      </c>
      <c r="T69" s="93">
        <v>3.58</v>
      </c>
      <c r="U69" s="93" t="s">
        <v>299</v>
      </c>
      <c r="V69" s="93" t="s">
        <v>122</v>
      </c>
    </row>
    <row r="70" spans="1:22" x14ac:dyDescent="0.2">
      <c r="A70" s="93" t="s">
        <v>205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301</v>
      </c>
      <c r="O70" s="93">
        <v>4.9599999999999998E-2</v>
      </c>
      <c r="P70" s="93">
        <v>5.8999999999999997E-2</v>
      </c>
      <c r="Q70" s="93">
        <v>30</v>
      </c>
      <c r="R70" s="93">
        <v>12</v>
      </c>
      <c r="S70" s="93">
        <v>5.8999999999999997E-2</v>
      </c>
      <c r="T70" s="93">
        <v>5.7000000000000002E-2</v>
      </c>
      <c r="U70" s="93" t="s">
        <v>302</v>
      </c>
      <c r="V70" s="93" t="s">
        <v>122</v>
      </c>
    </row>
    <row r="71" spans="1:22" x14ac:dyDescent="0.2">
      <c r="A71" s="93" t="s">
        <v>207</v>
      </c>
      <c r="B71">
        <f t="shared" si="9"/>
        <v>0.31</v>
      </c>
      <c r="C71">
        <f t="shared" si="10"/>
        <v>0.32900000000000001</v>
      </c>
      <c r="D71">
        <f t="shared" si="11"/>
        <v>16</v>
      </c>
      <c r="E71">
        <f t="shared" si="12"/>
        <v>2</v>
      </c>
      <c r="F71">
        <f t="shared" si="13"/>
        <v>0.312</v>
      </c>
      <c r="G71">
        <f t="shared" si="14"/>
        <v>0.31</v>
      </c>
      <c r="H71" s="104" t="str">
        <f t="shared" si="15"/>
        <v>Short</v>
      </c>
      <c r="N71" s="93" t="s">
        <v>275</v>
      </c>
      <c r="O71" s="93">
        <v>8.1</v>
      </c>
      <c r="P71" s="93">
        <v>7.85</v>
      </c>
      <c r="Q71" s="93">
        <v>42</v>
      </c>
      <c r="R71" s="93" t="s">
        <v>120</v>
      </c>
      <c r="S71" s="93">
        <v>8.25</v>
      </c>
      <c r="T71" s="93" t="s">
        <v>120</v>
      </c>
      <c r="U71" s="93" t="s">
        <v>94</v>
      </c>
      <c r="V71" s="93" t="s">
        <v>122</v>
      </c>
    </row>
    <row r="72" spans="1:22" x14ac:dyDescent="0.2">
      <c r="A72" s="93" t="s">
        <v>209</v>
      </c>
      <c r="B72" t="e">
        <f t="shared" si="9"/>
        <v>#N/A</v>
      </c>
      <c r="C72" t="e">
        <f t="shared" si="10"/>
        <v>#N/A</v>
      </c>
      <c r="D72" t="e">
        <f t="shared" si="11"/>
        <v>#N/A</v>
      </c>
      <c r="E72" t="e">
        <f t="shared" si="12"/>
        <v>#N/A</v>
      </c>
      <c r="F72" t="e">
        <f t="shared" si="13"/>
        <v>#N/A</v>
      </c>
      <c r="G72" t="e">
        <f t="shared" si="14"/>
        <v>#N/A</v>
      </c>
      <c r="H72" s="104" t="e">
        <f t="shared" si="15"/>
        <v>#N/A</v>
      </c>
      <c r="N72" s="93" t="s">
        <v>278</v>
      </c>
      <c r="O72" s="93">
        <v>1.175</v>
      </c>
      <c r="P72" s="93">
        <v>1.0549999999999999</v>
      </c>
      <c r="Q72" s="93">
        <v>4</v>
      </c>
      <c r="R72" s="93" t="s">
        <v>120</v>
      </c>
      <c r="S72" s="93">
        <v>1.1599999999999999</v>
      </c>
      <c r="T72" s="93" t="s">
        <v>120</v>
      </c>
      <c r="U72" s="93" t="s">
        <v>308</v>
      </c>
      <c r="V72" s="93" t="s">
        <v>122</v>
      </c>
    </row>
    <row r="73" spans="1:22" x14ac:dyDescent="0.2">
      <c r="A73" s="93" t="s">
        <v>210</v>
      </c>
      <c r="B73" t="e">
        <f t="shared" si="9"/>
        <v>#N/A</v>
      </c>
      <c r="C73" t="e">
        <f t="shared" si="10"/>
        <v>#N/A</v>
      </c>
      <c r="D73" t="e">
        <f t="shared" si="11"/>
        <v>#N/A</v>
      </c>
      <c r="E73" t="e">
        <f t="shared" si="12"/>
        <v>#N/A</v>
      </c>
      <c r="F73" t="e">
        <f t="shared" si="13"/>
        <v>#N/A</v>
      </c>
      <c r="G73" t="e">
        <f t="shared" si="14"/>
        <v>#N/A</v>
      </c>
      <c r="H73" s="104" t="e">
        <f t="shared" si="15"/>
        <v>#N/A</v>
      </c>
      <c r="N73" s="93" t="s">
        <v>279</v>
      </c>
      <c r="O73" s="93">
        <v>0.38300000000000001</v>
      </c>
      <c r="P73" s="93">
        <v>0.312</v>
      </c>
      <c r="Q73" s="93">
        <v>0</v>
      </c>
      <c r="R73" s="93">
        <v>25</v>
      </c>
      <c r="S73" s="93">
        <v>0.38300000000000001</v>
      </c>
      <c r="T73" s="93">
        <v>0.35699999999999998</v>
      </c>
      <c r="U73" s="93" t="s">
        <v>89</v>
      </c>
      <c r="V73" s="93" t="s">
        <v>122</v>
      </c>
    </row>
    <row r="74" spans="1:22" x14ac:dyDescent="0.2">
      <c r="A74" s="93" t="s">
        <v>211</v>
      </c>
      <c r="B74" t="e">
        <f t="shared" si="9"/>
        <v>#N/A</v>
      </c>
      <c r="C74" t="e">
        <f t="shared" si="10"/>
        <v>#N/A</v>
      </c>
      <c r="D74" t="e">
        <f t="shared" si="11"/>
        <v>#N/A</v>
      </c>
      <c r="E74" t="e">
        <f t="shared" si="12"/>
        <v>#N/A</v>
      </c>
      <c r="F74" t="e">
        <f t="shared" si="13"/>
        <v>#N/A</v>
      </c>
      <c r="G74" t="e">
        <f t="shared" si="14"/>
        <v>#N/A</v>
      </c>
      <c r="H74" s="104" t="e">
        <f t="shared" si="15"/>
        <v>#N/A</v>
      </c>
      <c r="N74" s="93" t="s">
        <v>280</v>
      </c>
      <c r="O74" s="93">
        <v>4.3250000000000002</v>
      </c>
      <c r="P74" s="93">
        <v>4.3049999999999997</v>
      </c>
      <c r="Q74" s="93">
        <v>25</v>
      </c>
      <c r="R74" s="93" t="s">
        <v>120</v>
      </c>
      <c r="S74" s="93">
        <v>4.45</v>
      </c>
      <c r="T74" s="93" t="s">
        <v>120</v>
      </c>
      <c r="U74" s="93" t="s">
        <v>311</v>
      </c>
      <c r="V74" s="93" t="s">
        <v>122</v>
      </c>
    </row>
    <row r="75" spans="1:22" x14ac:dyDescent="0.2">
      <c r="A75" s="93" t="s">
        <v>37</v>
      </c>
      <c r="B75">
        <f t="shared" si="9"/>
        <v>3.75</v>
      </c>
      <c r="C75">
        <f t="shared" si="10"/>
        <v>3.95</v>
      </c>
      <c r="D75" t="str">
        <f t="shared" si="11"/>
        <v>N/A</v>
      </c>
      <c r="E75">
        <f t="shared" si="12"/>
        <v>13</v>
      </c>
      <c r="F75" t="str">
        <f t="shared" si="13"/>
        <v>N/A</v>
      </c>
      <c r="G75">
        <f t="shared" si="14"/>
        <v>3.76</v>
      </c>
      <c r="H75" s="104" t="str">
        <f t="shared" si="15"/>
        <v>Short</v>
      </c>
      <c r="N75" s="93" t="s">
        <v>989</v>
      </c>
      <c r="O75" s="93">
        <v>6390.4902000000002</v>
      </c>
      <c r="P75" s="93">
        <v>6235.3900999999996</v>
      </c>
      <c r="Q75" s="93">
        <v>32</v>
      </c>
      <c r="R75" s="93" t="s">
        <v>120</v>
      </c>
      <c r="S75" s="93">
        <v>5958.23</v>
      </c>
      <c r="T75" s="93" t="s">
        <v>120</v>
      </c>
      <c r="U75" s="93" t="s">
        <v>58</v>
      </c>
      <c r="V75" s="93" t="s">
        <v>122</v>
      </c>
    </row>
    <row r="76" spans="1:22" x14ac:dyDescent="0.2">
      <c r="A76" s="93" t="s">
        <v>214</v>
      </c>
      <c r="B76" t="e">
        <f t="shared" si="9"/>
        <v>#N/A</v>
      </c>
      <c r="C76" t="e">
        <f t="shared" si="10"/>
        <v>#N/A</v>
      </c>
      <c r="D76" t="e">
        <f t="shared" si="11"/>
        <v>#N/A</v>
      </c>
      <c r="E76" t="e">
        <f t="shared" si="12"/>
        <v>#N/A</v>
      </c>
      <c r="F76" t="e">
        <f t="shared" si="13"/>
        <v>#N/A</v>
      </c>
      <c r="G76" t="e">
        <f t="shared" si="14"/>
        <v>#N/A</v>
      </c>
      <c r="H76" s="104" t="e">
        <f t="shared" si="15"/>
        <v>#N/A</v>
      </c>
      <c r="N76" s="93" t="s">
        <v>281</v>
      </c>
      <c r="O76" s="93">
        <v>6390.4902000000002</v>
      </c>
      <c r="P76" s="93">
        <v>6235.3900999999996</v>
      </c>
      <c r="Q76" s="93">
        <v>32</v>
      </c>
      <c r="R76" s="93" t="s">
        <v>120</v>
      </c>
      <c r="S76" s="93">
        <v>5958.23</v>
      </c>
      <c r="T76" s="93" t="s">
        <v>120</v>
      </c>
      <c r="U76" s="93" t="s">
        <v>58</v>
      </c>
      <c r="V76" s="93" t="s">
        <v>122</v>
      </c>
    </row>
    <row r="77" spans="1:22" x14ac:dyDescent="0.2">
      <c r="A77" s="93" t="s">
        <v>215</v>
      </c>
      <c r="B77" t="e">
        <f t="shared" si="9"/>
        <v>#N/A</v>
      </c>
      <c r="C77" t="e">
        <f t="shared" si="10"/>
        <v>#N/A</v>
      </c>
      <c r="D77" t="e">
        <f t="shared" si="11"/>
        <v>#N/A</v>
      </c>
      <c r="E77" t="e">
        <f t="shared" si="12"/>
        <v>#N/A</v>
      </c>
      <c r="F77" t="e">
        <f t="shared" si="13"/>
        <v>#N/A</v>
      </c>
      <c r="G77" t="e">
        <f t="shared" si="14"/>
        <v>#N/A</v>
      </c>
      <c r="H77" s="104" t="e">
        <f t="shared" si="15"/>
        <v>#N/A</v>
      </c>
      <c r="N77" s="93" t="s">
        <v>314</v>
      </c>
      <c r="O77" s="93">
        <v>12722.5</v>
      </c>
      <c r="P77" s="93">
        <v>12666.9902</v>
      </c>
      <c r="Q77" s="93" t="s">
        <v>120</v>
      </c>
      <c r="R77" s="93" t="s">
        <v>120</v>
      </c>
      <c r="S77" s="93" t="s">
        <v>120</v>
      </c>
      <c r="T77" s="93" t="s">
        <v>120</v>
      </c>
      <c r="U77" s="93" t="s">
        <v>314</v>
      </c>
      <c r="V77" s="93" t="s">
        <v>122</v>
      </c>
    </row>
    <row r="78" spans="1:22" x14ac:dyDescent="0.2">
      <c r="A78" s="93" t="s">
        <v>216</v>
      </c>
      <c r="B78" t="e">
        <f t="shared" si="9"/>
        <v>#N/A</v>
      </c>
      <c r="C78" t="e">
        <f t="shared" si="10"/>
        <v>#N/A</v>
      </c>
      <c r="D78" t="e">
        <f t="shared" si="11"/>
        <v>#N/A</v>
      </c>
      <c r="E78" t="e">
        <f t="shared" si="12"/>
        <v>#N/A</v>
      </c>
      <c r="F78" t="e">
        <f t="shared" si="13"/>
        <v>#N/A</v>
      </c>
      <c r="G78" t="e">
        <f t="shared" si="14"/>
        <v>#N/A</v>
      </c>
      <c r="H78" s="104" t="e">
        <f t="shared" si="15"/>
        <v>#N/A</v>
      </c>
      <c r="N78" s="93" t="s">
        <v>316</v>
      </c>
      <c r="O78" s="93">
        <v>4785.46</v>
      </c>
      <c r="P78" s="93">
        <v>5014.8900999999996</v>
      </c>
      <c r="Q78" s="93">
        <v>33</v>
      </c>
      <c r="R78" s="93">
        <v>1</v>
      </c>
      <c r="S78" s="93">
        <v>4616.1400999999996</v>
      </c>
      <c r="T78" s="93">
        <v>4763.3701000000001</v>
      </c>
      <c r="U78" s="93" t="s">
        <v>316</v>
      </c>
      <c r="V78" s="93" t="s">
        <v>122</v>
      </c>
    </row>
    <row r="79" spans="1:22" x14ac:dyDescent="0.2">
      <c r="A79" s="93" t="s">
        <v>218</v>
      </c>
      <c r="B79" t="e">
        <f t="shared" si="9"/>
        <v>#N/A</v>
      </c>
      <c r="C79" t="e">
        <f t="shared" si="10"/>
        <v>#N/A</v>
      </c>
      <c r="D79" t="e">
        <f t="shared" si="11"/>
        <v>#N/A</v>
      </c>
      <c r="E79" t="e">
        <f t="shared" si="12"/>
        <v>#N/A</v>
      </c>
      <c r="F79" t="e">
        <f t="shared" si="13"/>
        <v>#N/A</v>
      </c>
      <c r="G79" t="e">
        <f t="shared" si="14"/>
        <v>#N/A</v>
      </c>
      <c r="H79" s="104" t="e">
        <f t="shared" si="15"/>
        <v>#N/A</v>
      </c>
      <c r="N79" s="93" t="s">
        <v>318</v>
      </c>
      <c r="O79" s="93">
        <v>10568.9004</v>
      </c>
      <c r="P79" s="93">
        <v>10189.419900000001</v>
      </c>
      <c r="Q79" s="93" t="s">
        <v>120</v>
      </c>
      <c r="R79" s="93" t="s">
        <v>120</v>
      </c>
      <c r="S79" s="93" t="s">
        <v>120</v>
      </c>
      <c r="T79" s="93" t="s">
        <v>120</v>
      </c>
      <c r="U79" s="93" t="s">
        <v>318</v>
      </c>
      <c r="V79" s="93" t="s">
        <v>122</v>
      </c>
    </row>
    <row r="80" spans="1:22" x14ac:dyDescent="0.2">
      <c r="A80" s="93" t="s">
        <v>219</v>
      </c>
      <c r="B80">
        <f t="shared" si="9"/>
        <v>57.2</v>
      </c>
      <c r="C80">
        <f t="shared" si="10"/>
        <v>54.6</v>
      </c>
      <c r="D80">
        <f t="shared" si="11"/>
        <v>23</v>
      </c>
      <c r="E80" t="str">
        <f t="shared" si="12"/>
        <v>N/A</v>
      </c>
      <c r="F80">
        <f t="shared" si="13"/>
        <v>51</v>
      </c>
      <c r="G80" t="str">
        <f t="shared" si="14"/>
        <v>N/A</v>
      </c>
      <c r="H80" s="104" t="str">
        <f t="shared" si="15"/>
        <v>Long</v>
      </c>
      <c r="N80" s="93" t="s">
        <v>320</v>
      </c>
      <c r="O80" s="93">
        <v>8205.7597999999998</v>
      </c>
      <c r="P80" s="93">
        <v>7972.21</v>
      </c>
      <c r="Q80" s="93" t="s">
        <v>120</v>
      </c>
      <c r="R80" s="93" t="s">
        <v>120</v>
      </c>
      <c r="S80" s="93" t="s">
        <v>120</v>
      </c>
      <c r="T80" s="93" t="s">
        <v>120</v>
      </c>
      <c r="U80" s="93" t="s">
        <v>320</v>
      </c>
      <c r="V80" s="93" t="s">
        <v>122</v>
      </c>
    </row>
    <row r="81" spans="1:22" x14ac:dyDescent="0.2">
      <c r="A81" s="93" t="s">
        <v>220</v>
      </c>
      <c r="B81" t="e">
        <f t="shared" si="9"/>
        <v>#N/A</v>
      </c>
      <c r="C81" t="e">
        <f t="shared" si="10"/>
        <v>#N/A</v>
      </c>
      <c r="D81" t="e">
        <f t="shared" si="11"/>
        <v>#N/A</v>
      </c>
      <c r="E81" t="e">
        <f t="shared" si="12"/>
        <v>#N/A</v>
      </c>
      <c r="F81" t="e">
        <f t="shared" si="13"/>
        <v>#N/A</v>
      </c>
      <c r="G81" t="e">
        <f t="shared" si="14"/>
        <v>#N/A</v>
      </c>
      <c r="H81" s="104" t="e">
        <f t="shared" si="15"/>
        <v>#N/A</v>
      </c>
      <c r="N81" s="93" t="s">
        <v>322</v>
      </c>
      <c r="O81" s="93">
        <v>13448</v>
      </c>
      <c r="P81" s="93">
        <v>12855.1602</v>
      </c>
      <c r="Q81" s="93">
        <v>32</v>
      </c>
      <c r="R81" s="93" t="s">
        <v>120</v>
      </c>
      <c r="S81" s="93">
        <v>12557.080099999999</v>
      </c>
      <c r="T81" s="93" t="s">
        <v>120</v>
      </c>
      <c r="U81" s="93" t="s">
        <v>322</v>
      </c>
      <c r="V81" s="93" t="s">
        <v>122</v>
      </c>
    </row>
    <row r="82" spans="1:22" x14ac:dyDescent="0.2">
      <c r="A82" s="93" t="s">
        <v>221</v>
      </c>
      <c r="B82" t="e">
        <f t="shared" si="9"/>
        <v>#N/A</v>
      </c>
      <c r="C82" t="e">
        <f t="shared" si="10"/>
        <v>#N/A</v>
      </c>
      <c r="D82" t="e">
        <f t="shared" si="11"/>
        <v>#N/A</v>
      </c>
      <c r="E82" t="e">
        <f t="shared" si="12"/>
        <v>#N/A</v>
      </c>
      <c r="F82" t="e">
        <f t="shared" si="13"/>
        <v>#N/A</v>
      </c>
      <c r="G82" t="e">
        <f t="shared" si="14"/>
        <v>#N/A</v>
      </c>
      <c r="H82" s="104" t="e">
        <f t="shared" si="15"/>
        <v>#N/A</v>
      </c>
      <c r="N82" s="93" t="s">
        <v>979</v>
      </c>
      <c r="O82" s="93">
        <v>6351.1201000000001</v>
      </c>
      <c r="P82" s="93">
        <v>6115.8397999999997</v>
      </c>
      <c r="Q82" s="93">
        <v>49</v>
      </c>
      <c r="R82" s="93" t="s">
        <v>120</v>
      </c>
      <c r="S82" s="93">
        <v>5490.9502000000002</v>
      </c>
      <c r="T82" s="93" t="s">
        <v>120</v>
      </c>
      <c r="U82" s="93" t="s">
        <v>979</v>
      </c>
      <c r="V82" s="93" t="s">
        <v>122</v>
      </c>
    </row>
    <row r="83" spans="1:22" x14ac:dyDescent="0.2">
      <c r="A83" s="93" t="s">
        <v>222</v>
      </c>
      <c r="B83">
        <f t="shared" si="9"/>
        <v>5.27</v>
      </c>
      <c r="C83">
        <f t="shared" si="10"/>
        <v>5.05</v>
      </c>
      <c r="D83" t="str">
        <f t="shared" si="11"/>
        <v>N/A</v>
      </c>
      <c r="E83" t="str">
        <f t="shared" si="12"/>
        <v>N/A</v>
      </c>
      <c r="F83" t="str">
        <f t="shared" si="13"/>
        <v>N/A</v>
      </c>
      <c r="G83" t="str">
        <f t="shared" si="14"/>
        <v>N/A</v>
      </c>
      <c r="H83" s="104" t="str">
        <f t="shared" si="15"/>
        <v>Long</v>
      </c>
      <c r="N83" s="93" t="s">
        <v>324</v>
      </c>
      <c r="O83" s="93">
        <v>12909.5303</v>
      </c>
      <c r="P83" s="93">
        <v>12882.3701</v>
      </c>
      <c r="Q83" s="93" t="s">
        <v>120</v>
      </c>
      <c r="R83" s="93" t="s">
        <v>120</v>
      </c>
      <c r="S83" s="93" t="s">
        <v>120</v>
      </c>
      <c r="T83" s="93" t="s">
        <v>120</v>
      </c>
      <c r="U83" s="93" t="s">
        <v>324</v>
      </c>
      <c r="V83" s="93" t="s">
        <v>122</v>
      </c>
    </row>
    <row r="84" spans="1:22" x14ac:dyDescent="0.2">
      <c r="A84" s="93" t="s">
        <v>224</v>
      </c>
      <c r="B84" t="e">
        <f t="shared" si="9"/>
        <v>#N/A</v>
      </c>
      <c r="C84" t="e">
        <f t="shared" si="10"/>
        <v>#N/A</v>
      </c>
      <c r="D84" t="e">
        <f t="shared" si="11"/>
        <v>#N/A</v>
      </c>
      <c r="E84" t="e">
        <f t="shared" si="12"/>
        <v>#N/A</v>
      </c>
      <c r="F84" t="e">
        <f t="shared" si="13"/>
        <v>#N/A</v>
      </c>
      <c r="G84" t="e">
        <f t="shared" si="14"/>
        <v>#N/A</v>
      </c>
      <c r="H84" s="104" t="e">
        <f t="shared" si="15"/>
        <v>#N/A</v>
      </c>
      <c r="N84" s="93" t="s">
        <v>326</v>
      </c>
      <c r="O84" s="93">
        <v>5446.9502000000002</v>
      </c>
      <c r="P84" s="93">
        <v>5643.9701999999997</v>
      </c>
      <c r="Q84" s="93" t="s">
        <v>120</v>
      </c>
      <c r="R84" s="93">
        <v>2</v>
      </c>
      <c r="S84" s="93" t="s">
        <v>120</v>
      </c>
      <c r="T84" s="93">
        <v>5460.0698000000002</v>
      </c>
      <c r="U84" s="93" t="s">
        <v>326</v>
      </c>
      <c r="V84" s="93" t="s">
        <v>122</v>
      </c>
    </row>
    <row r="85" spans="1:22" x14ac:dyDescent="0.2">
      <c r="A85" s="93" t="s">
        <v>226</v>
      </c>
      <c r="B85" t="e">
        <f t="shared" si="9"/>
        <v>#N/A</v>
      </c>
      <c r="C85" t="e">
        <f t="shared" si="10"/>
        <v>#N/A</v>
      </c>
      <c r="D85" t="e">
        <f t="shared" si="11"/>
        <v>#N/A</v>
      </c>
      <c r="E85" t="e">
        <f t="shared" si="12"/>
        <v>#N/A</v>
      </c>
      <c r="F85" t="e">
        <f t="shared" si="13"/>
        <v>#N/A</v>
      </c>
      <c r="G85" t="e">
        <f t="shared" si="14"/>
        <v>#N/A</v>
      </c>
      <c r="H85" s="104" t="e">
        <f t="shared" si="15"/>
        <v>#N/A</v>
      </c>
      <c r="N85" s="93" t="s">
        <v>328</v>
      </c>
      <c r="O85" s="93">
        <v>7352.6801999999998</v>
      </c>
      <c r="P85" s="93">
        <v>7162.3900999999996</v>
      </c>
      <c r="Q85" s="93" t="s">
        <v>120</v>
      </c>
      <c r="R85" s="93" t="s">
        <v>120</v>
      </c>
      <c r="S85" s="93" t="s">
        <v>120</v>
      </c>
      <c r="T85" s="93" t="s">
        <v>120</v>
      </c>
      <c r="U85" s="93" t="s">
        <v>328</v>
      </c>
      <c r="V85" s="93" t="s">
        <v>122</v>
      </c>
    </row>
    <row r="86" spans="1:22" x14ac:dyDescent="0.2">
      <c r="A86" s="93" t="s">
        <v>227</v>
      </c>
      <c r="B86">
        <f t="shared" si="9"/>
        <v>6.05</v>
      </c>
      <c r="C86">
        <f t="shared" si="10"/>
        <v>5.85</v>
      </c>
      <c r="D86">
        <f t="shared" si="11"/>
        <v>48</v>
      </c>
      <c r="E86" t="str">
        <f t="shared" si="12"/>
        <v>N/A</v>
      </c>
      <c r="F86">
        <f t="shared" si="13"/>
        <v>5.85</v>
      </c>
      <c r="G86" t="str">
        <f t="shared" si="14"/>
        <v>N/A</v>
      </c>
      <c r="H86" s="104" t="str">
        <f t="shared" si="15"/>
        <v>Long</v>
      </c>
      <c r="N86" s="93" t="s">
        <v>330</v>
      </c>
      <c r="O86" s="93">
        <v>1508.9</v>
      </c>
      <c r="P86" s="93">
        <v>1472.1899000000001</v>
      </c>
      <c r="Q86" s="93">
        <v>32</v>
      </c>
      <c r="R86" s="93" t="s">
        <v>120</v>
      </c>
      <c r="S86" s="93">
        <v>1406.96</v>
      </c>
      <c r="T86" s="93" t="s">
        <v>120</v>
      </c>
      <c r="U86" s="93" t="s">
        <v>330</v>
      </c>
      <c r="V86" s="93" t="s">
        <v>122</v>
      </c>
    </row>
    <row r="87" spans="1:22" x14ac:dyDescent="0.2">
      <c r="A87" s="93" t="s">
        <v>229</v>
      </c>
      <c r="B87" t="e">
        <f t="shared" si="9"/>
        <v>#N/A</v>
      </c>
      <c r="C87" t="e">
        <f t="shared" si="10"/>
        <v>#N/A</v>
      </c>
      <c r="D87" t="e">
        <f t="shared" si="11"/>
        <v>#N/A</v>
      </c>
      <c r="E87" t="e">
        <f t="shared" si="12"/>
        <v>#N/A</v>
      </c>
      <c r="F87" t="e">
        <f t="shared" si="13"/>
        <v>#N/A</v>
      </c>
      <c r="G87" t="e">
        <f t="shared" si="14"/>
        <v>#N/A</v>
      </c>
      <c r="H87" s="104" t="e">
        <f t="shared" si="15"/>
        <v>#N/A</v>
      </c>
      <c r="N87" s="93" t="s">
        <v>283</v>
      </c>
      <c r="O87" s="93">
        <v>1508.9</v>
      </c>
      <c r="P87" s="93">
        <v>1472.1899000000001</v>
      </c>
      <c r="Q87" s="93">
        <v>32</v>
      </c>
      <c r="R87" s="93" t="s">
        <v>120</v>
      </c>
      <c r="S87" s="93">
        <v>1406.96</v>
      </c>
      <c r="T87" s="93" t="s">
        <v>120</v>
      </c>
      <c r="U87" s="93" t="s">
        <v>330</v>
      </c>
      <c r="V87" s="93" t="s">
        <v>122</v>
      </c>
    </row>
    <row r="88" spans="1:22" x14ac:dyDescent="0.2">
      <c r="A88" s="93" t="s">
        <v>230</v>
      </c>
      <c r="B88" t="e">
        <f t="shared" si="9"/>
        <v>#N/A</v>
      </c>
      <c r="C88" t="e">
        <f t="shared" si="10"/>
        <v>#N/A</v>
      </c>
      <c r="D88" t="e">
        <f t="shared" si="11"/>
        <v>#N/A</v>
      </c>
      <c r="E88" t="e">
        <f t="shared" si="12"/>
        <v>#N/A</v>
      </c>
      <c r="F88" t="e">
        <f t="shared" si="13"/>
        <v>#N/A</v>
      </c>
      <c r="G88" t="e">
        <f t="shared" si="14"/>
        <v>#N/A</v>
      </c>
      <c r="H88" s="104" t="e">
        <f t="shared" si="15"/>
        <v>#N/A</v>
      </c>
      <c r="N88" s="93" t="s">
        <v>333</v>
      </c>
      <c r="O88" s="93">
        <v>5102.8301000000001</v>
      </c>
      <c r="P88" s="93">
        <v>4970.2402000000002</v>
      </c>
      <c r="Q88" s="93" t="s">
        <v>120</v>
      </c>
      <c r="R88" s="93" t="s">
        <v>120</v>
      </c>
      <c r="S88" s="93" t="s">
        <v>120</v>
      </c>
      <c r="T88" s="93" t="s">
        <v>120</v>
      </c>
      <c r="U88" s="93" t="s">
        <v>333</v>
      </c>
      <c r="V88" s="93" t="s">
        <v>122</v>
      </c>
    </row>
    <row r="89" spans="1:22" x14ac:dyDescent="0.2">
      <c r="A89" s="93" t="s">
        <v>231</v>
      </c>
      <c r="B89" t="e">
        <f t="shared" si="9"/>
        <v>#N/A</v>
      </c>
      <c r="C89" t="e">
        <f t="shared" si="10"/>
        <v>#N/A</v>
      </c>
      <c r="D89" t="e">
        <f t="shared" si="11"/>
        <v>#N/A</v>
      </c>
      <c r="E89" t="e">
        <f t="shared" si="12"/>
        <v>#N/A</v>
      </c>
      <c r="F89" t="e">
        <f t="shared" si="13"/>
        <v>#N/A</v>
      </c>
      <c r="G89" t="e">
        <f t="shared" si="14"/>
        <v>#N/A</v>
      </c>
      <c r="H89" s="104" t="e">
        <f t="shared" si="15"/>
        <v>#N/A</v>
      </c>
      <c r="N89" s="93" t="s">
        <v>335</v>
      </c>
      <c r="O89" s="93">
        <v>7120.8500999999997</v>
      </c>
      <c r="P89" s="93" t="s">
        <v>120</v>
      </c>
      <c r="Q89" s="93" t="s">
        <v>120</v>
      </c>
      <c r="R89" s="93" t="s">
        <v>120</v>
      </c>
      <c r="S89" s="93" t="s">
        <v>120</v>
      </c>
      <c r="T89" s="93" t="s">
        <v>120</v>
      </c>
      <c r="U89" s="93" t="s">
        <v>335</v>
      </c>
      <c r="V89" s="93" t="s">
        <v>122</v>
      </c>
    </row>
    <row r="90" spans="1:22" x14ac:dyDescent="0.2">
      <c r="A90" s="93" t="s">
        <v>232</v>
      </c>
      <c r="B90">
        <f t="shared" si="9"/>
        <v>2.13</v>
      </c>
      <c r="C90">
        <f t="shared" si="10"/>
        <v>2.17</v>
      </c>
      <c r="D90">
        <f t="shared" si="11"/>
        <v>23</v>
      </c>
      <c r="E90">
        <f t="shared" si="12"/>
        <v>18</v>
      </c>
      <c r="F90">
        <f t="shared" si="13"/>
        <v>2.31</v>
      </c>
      <c r="G90">
        <f t="shared" si="14"/>
        <v>2.17</v>
      </c>
      <c r="H90" s="104" t="str">
        <f t="shared" si="15"/>
        <v>Short</v>
      </c>
      <c r="N90" s="93" t="s">
        <v>60</v>
      </c>
      <c r="O90" s="93">
        <v>3141.6298999999999</v>
      </c>
      <c r="P90" s="93">
        <v>3069.1298999999999</v>
      </c>
      <c r="Q90" s="93" t="s">
        <v>120</v>
      </c>
      <c r="R90" s="93" t="s">
        <v>120</v>
      </c>
      <c r="S90" s="93" t="s">
        <v>120</v>
      </c>
      <c r="T90" s="93" t="s">
        <v>120</v>
      </c>
      <c r="U90" s="93" t="s">
        <v>60</v>
      </c>
      <c r="V90" s="93" t="s">
        <v>122</v>
      </c>
    </row>
    <row r="91" spans="1:22" x14ac:dyDescent="0.2">
      <c r="A91" s="93" t="s">
        <v>233</v>
      </c>
      <c r="B91" t="e">
        <f t="shared" si="9"/>
        <v>#N/A</v>
      </c>
      <c r="C91" t="e">
        <f t="shared" si="10"/>
        <v>#N/A</v>
      </c>
      <c r="D91" t="e">
        <f t="shared" si="11"/>
        <v>#N/A</v>
      </c>
      <c r="E91" t="e">
        <f t="shared" si="12"/>
        <v>#N/A</v>
      </c>
      <c r="F91" t="e">
        <f t="shared" si="13"/>
        <v>#N/A</v>
      </c>
      <c r="G91" t="e">
        <f t="shared" si="14"/>
        <v>#N/A</v>
      </c>
      <c r="H91" s="104" t="e">
        <f t="shared" si="15"/>
        <v>#N/A</v>
      </c>
      <c r="N91" s="93" t="s">
        <v>291</v>
      </c>
      <c r="O91" s="93">
        <v>3141.6298999999999</v>
      </c>
      <c r="P91" s="93">
        <v>3069.1298999999999</v>
      </c>
      <c r="Q91" s="93" t="s">
        <v>120</v>
      </c>
      <c r="R91" s="93" t="s">
        <v>120</v>
      </c>
      <c r="S91" s="93" t="s">
        <v>120</v>
      </c>
      <c r="T91" s="93" t="s">
        <v>120</v>
      </c>
      <c r="U91" s="93" t="s">
        <v>60</v>
      </c>
      <c r="V91" s="93" t="s">
        <v>122</v>
      </c>
    </row>
    <row r="92" spans="1:22" x14ac:dyDescent="0.2">
      <c r="A92" s="93" t="s">
        <v>235</v>
      </c>
      <c r="B92" t="e">
        <f t="shared" si="9"/>
        <v>#N/A</v>
      </c>
      <c r="C92" t="e">
        <f t="shared" si="10"/>
        <v>#N/A</v>
      </c>
      <c r="D92" t="e">
        <f t="shared" si="11"/>
        <v>#N/A</v>
      </c>
      <c r="E92" t="e">
        <f t="shared" si="12"/>
        <v>#N/A</v>
      </c>
      <c r="F92" t="e">
        <f t="shared" si="13"/>
        <v>#N/A</v>
      </c>
      <c r="G92" t="e">
        <f t="shared" si="14"/>
        <v>#N/A</v>
      </c>
      <c r="H92" s="104" t="e">
        <f t="shared" si="15"/>
        <v>#N/A</v>
      </c>
      <c r="N92" s="93" t="s">
        <v>344</v>
      </c>
      <c r="O92" s="93">
        <v>11803.4004</v>
      </c>
      <c r="P92" s="93" t="s">
        <v>120</v>
      </c>
      <c r="Q92" s="93" t="s">
        <v>120</v>
      </c>
      <c r="R92" s="93" t="s">
        <v>120</v>
      </c>
      <c r="S92" s="93" t="s">
        <v>120</v>
      </c>
      <c r="T92" s="93" t="s">
        <v>120</v>
      </c>
      <c r="U92" s="93" t="s">
        <v>344</v>
      </c>
      <c r="V92" s="93" t="s">
        <v>122</v>
      </c>
    </row>
    <row r="93" spans="1:22" x14ac:dyDescent="0.2">
      <c r="A93" s="93" t="s">
        <v>236</v>
      </c>
      <c r="B93">
        <f t="shared" si="9"/>
        <v>14.95</v>
      </c>
      <c r="C93">
        <f t="shared" si="10"/>
        <v>14.7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Long</v>
      </c>
      <c r="N93" s="93" t="s">
        <v>297</v>
      </c>
      <c r="O93" s="93">
        <v>2513.2199999999998</v>
      </c>
      <c r="P93" s="93">
        <v>2457.3501000000001</v>
      </c>
      <c r="Q93" s="93" t="s">
        <v>120</v>
      </c>
      <c r="R93" s="93" t="s">
        <v>120</v>
      </c>
      <c r="S93" s="93" t="s">
        <v>120</v>
      </c>
      <c r="T93" s="93" t="s">
        <v>120</v>
      </c>
      <c r="U93" s="93" t="s">
        <v>56</v>
      </c>
      <c r="V93" s="93" t="s">
        <v>122</v>
      </c>
    </row>
    <row r="94" spans="1:22" x14ac:dyDescent="0.2">
      <c r="A94" s="93" t="s">
        <v>237</v>
      </c>
      <c r="B94">
        <f t="shared" si="9"/>
        <v>1.3819999999999999</v>
      </c>
      <c r="C94">
        <f t="shared" si="10"/>
        <v>1.4239999999999999</v>
      </c>
      <c r="D94" t="str">
        <f t="shared" si="11"/>
        <v>N/A</v>
      </c>
      <c r="E94">
        <f t="shared" si="12"/>
        <v>22</v>
      </c>
      <c r="F94" t="str">
        <f t="shared" si="13"/>
        <v>N/A</v>
      </c>
      <c r="G94">
        <f t="shared" si="14"/>
        <v>1.3640000000000001</v>
      </c>
      <c r="H94" s="104" t="str">
        <f t="shared" si="15"/>
        <v>Short</v>
      </c>
      <c r="N94" s="93" t="s">
        <v>300</v>
      </c>
      <c r="O94" s="93">
        <v>2.08</v>
      </c>
      <c r="P94" s="93">
        <v>2.39</v>
      </c>
      <c r="Q94" s="93">
        <v>28</v>
      </c>
      <c r="R94" s="93">
        <v>13</v>
      </c>
      <c r="S94" s="93">
        <v>2.4</v>
      </c>
      <c r="T94" s="93">
        <v>2.17</v>
      </c>
      <c r="U94" s="93" t="s">
        <v>348</v>
      </c>
      <c r="V94" s="93" t="s">
        <v>122</v>
      </c>
    </row>
    <row r="95" spans="1:22" x14ac:dyDescent="0.2">
      <c r="A95" s="93" t="s">
        <v>238</v>
      </c>
      <c r="B95" t="e">
        <f t="shared" si="9"/>
        <v>#N/A</v>
      </c>
      <c r="C95" t="e">
        <f t="shared" si="10"/>
        <v>#N/A</v>
      </c>
      <c r="D95" t="e">
        <f t="shared" si="11"/>
        <v>#N/A</v>
      </c>
      <c r="E95" t="e">
        <f t="shared" si="12"/>
        <v>#N/A</v>
      </c>
      <c r="F95" t="e">
        <f t="shared" si="13"/>
        <v>#N/A</v>
      </c>
      <c r="G95" t="e">
        <f t="shared" si="14"/>
        <v>#N/A</v>
      </c>
      <c r="H95" s="104" t="e">
        <f t="shared" si="15"/>
        <v>#N/A</v>
      </c>
      <c r="N95" s="93" t="s">
        <v>304</v>
      </c>
      <c r="O95" s="93">
        <v>44.4</v>
      </c>
      <c r="P95" s="93">
        <v>48.32</v>
      </c>
      <c r="Q95" s="93" t="s">
        <v>120</v>
      </c>
      <c r="R95" s="93">
        <v>1</v>
      </c>
      <c r="S95" s="93" t="s">
        <v>120</v>
      </c>
      <c r="T95" s="93">
        <v>44.8</v>
      </c>
      <c r="U95" s="93" t="s">
        <v>44</v>
      </c>
      <c r="V95" s="93" t="s">
        <v>122</v>
      </c>
    </row>
    <row r="96" spans="1:22" x14ac:dyDescent="0.2">
      <c r="A96" s="93" t="s">
        <v>239</v>
      </c>
      <c r="B96">
        <f t="shared" si="9"/>
        <v>11.39</v>
      </c>
      <c r="C96">
        <f t="shared" si="10"/>
        <v>10.7</v>
      </c>
      <c r="D96" t="str">
        <f t="shared" si="11"/>
        <v>N/A</v>
      </c>
      <c r="E96" t="str">
        <f t="shared" si="12"/>
        <v>N/A</v>
      </c>
      <c r="F96" t="str">
        <f t="shared" si="13"/>
        <v>N/A</v>
      </c>
      <c r="G96" t="str">
        <f t="shared" si="14"/>
        <v>N/A</v>
      </c>
      <c r="H96" s="104" t="str">
        <f t="shared" si="15"/>
        <v>Long</v>
      </c>
      <c r="N96" s="93" t="s">
        <v>352</v>
      </c>
      <c r="O96" s="93">
        <v>0.27500000000000002</v>
      </c>
      <c r="P96" s="93">
        <v>0.28799999999999998</v>
      </c>
      <c r="Q96" s="93">
        <v>30</v>
      </c>
      <c r="R96" s="93">
        <v>22</v>
      </c>
      <c r="S96" s="93">
        <v>0.39700000000000002</v>
      </c>
      <c r="T96" s="93">
        <v>0.36199999999999999</v>
      </c>
      <c r="U96" s="93" t="s">
        <v>353</v>
      </c>
      <c r="V96" s="93" t="s">
        <v>122</v>
      </c>
    </row>
    <row r="97" spans="1:22" x14ac:dyDescent="0.2">
      <c r="A97" s="93" t="s">
        <v>241</v>
      </c>
      <c r="B97">
        <f t="shared" si="9"/>
        <v>2.7</v>
      </c>
      <c r="C97">
        <f t="shared" si="10"/>
        <v>2.64</v>
      </c>
      <c r="D97">
        <f t="shared" si="11"/>
        <v>43</v>
      </c>
      <c r="E97" t="str">
        <f t="shared" si="12"/>
        <v>N/A</v>
      </c>
      <c r="F97">
        <f t="shared" si="13"/>
        <v>2.4</v>
      </c>
      <c r="G97" t="str">
        <f t="shared" si="14"/>
        <v>N/A</v>
      </c>
      <c r="H97" s="104" t="str">
        <f t="shared" si="15"/>
        <v>Long</v>
      </c>
      <c r="N97" s="93" t="s">
        <v>990</v>
      </c>
      <c r="O97" s="93">
        <v>0.27500000000000002</v>
      </c>
      <c r="P97" s="93">
        <v>0.28799999999999998</v>
      </c>
      <c r="Q97" s="93">
        <v>30</v>
      </c>
      <c r="R97" s="93">
        <v>22</v>
      </c>
      <c r="S97" s="93">
        <v>0.39700000000000002</v>
      </c>
      <c r="T97" s="93">
        <v>0.36199999999999999</v>
      </c>
      <c r="U97" s="93" t="s">
        <v>353</v>
      </c>
      <c r="V97" s="93" t="s">
        <v>122</v>
      </c>
    </row>
    <row r="98" spans="1:22" x14ac:dyDescent="0.2">
      <c r="A98" s="93" t="s">
        <v>242</v>
      </c>
      <c r="B98" t="e">
        <f t="shared" si="9"/>
        <v>#N/A</v>
      </c>
      <c r="C98" t="e">
        <f t="shared" si="10"/>
        <v>#N/A</v>
      </c>
      <c r="D98" t="e">
        <f t="shared" si="11"/>
        <v>#N/A</v>
      </c>
      <c r="E98" t="e">
        <f t="shared" si="12"/>
        <v>#N/A</v>
      </c>
      <c r="F98" t="e">
        <f t="shared" si="13"/>
        <v>#N/A</v>
      </c>
      <c r="G98" t="e">
        <f t="shared" si="14"/>
        <v>#N/A</v>
      </c>
      <c r="H98" s="104" t="e">
        <f t="shared" si="15"/>
        <v>#N/A</v>
      </c>
      <c r="N98" s="93" t="s">
        <v>307</v>
      </c>
      <c r="O98" s="93">
        <v>3439.03</v>
      </c>
      <c r="P98" s="93">
        <v>3418.02</v>
      </c>
      <c r="Q98" s="93" t="s">
        <v>120</v>
      </c>
      <c r="R98" s="93" t="s">
        <v>120</v>
      </c>
      <c r="S98" s="93" t="s">
        <v>120</v>
      </c>
      <c r="T98" s="93" t="s">
        <v>120</v>
      </c>
      <c r="U98" s="93" t="s">
        <v>307</v>
      </c>
      <c r="V98" s="93" t="s">
        <v>122</v>
      </c>
    </row>
    <row r="99" spans="1:22" x14ac:dyDescent="0.2">
      <c r="A99" s="93" t="s">
        <v>25</v>
      </c>
      <c r="B99">
        <f t="shared" si="9"/>
        <v>1.84</v>
      </c>
      <c r="C99">
        <f t="shared" si="10"/>
        <v>1.895</v>
      </c>
      <c r="D99" t="str">
        <f t="shared" si="11"/>
        <v>N/A</v>
      </c>
      <c r="E99">
        <f t="shared" si="12"/>
        <v>22</v>
      </c>
      <c r="F99" t="str">
        <f t="shared" si="13"/>
        <v>N/A</v>
      </c>
      <c r="G99">
        <f t="shared" si="14"/>
        <v>1.855</v>
      </c>
      <c r="H99" s="104" t="str">
        <f t="shared" si="15"/>
        <v>Short</v>
      </c>
      <c r="N99" s="93" t="s">
        <v>315</v>
      </c>
      <c r="O99" s="93">
        <v>1.79</v>
      </c>
      <c r="P99" s="93">
        <v>1.84</v>
      </c>
      <c r="Q99" s="93" t="s">
        <v>120</v>
      </c>
      <c r="R99" s="93">
        <v>1</v>
      </c>
      <c r="S99" s="93" t="s">
        <v>120</v>
      </c>
      <c r="T99" s="93">
        <v>1.7350000000000001</v>
      </c>
      <c r="U99" s="93" t="s">
        <v>363</v>
      </c>
      <c r="V99" s="93" t="s">
        <v>122</v>
      </c>
    </row>
    <row r="100" spans="1:22" x14ac:dyDescent="0.2">
      <c r="A100" s="93" t="s">
        <v>244</v>
      </c>
      <c r="B100" t="e">
        <f t="shared" si="9"/>
        <v>#N/A</v>
      </c>
      <c r="C100" t="e">
        <f t="shared" si="10"/>
        <v>#N/A</v>
      </c>
      <c r="D100" t="e">
        <f t="shared" si="11"/>
        <v>#N/A</v>
      </c>
      <c r="E100" t="e">
        <f t="shared" si="12"/>
        <v>#N/A</v>
      </c>
      <c r="F100" t="e">
        <f t="shared" si="13"/>
        <v>#N/A</v>
      </c>
      <c r="G100" t="e">
        <f t="shared" si="14"/>
        <v>#N/A</v>
      </c>
      <c r="H100" s="104" t="e">
        <f t="shared" si="15"/>
        <v>#N/A</v>
      </c>
      <c r="N100" s="93" t="s">
        <v>319</v>
      </c>
      <c r="O100" s="93">
        <v>0.33450000000000002</v>
      </c>
      <c r="P100" s="93">
        <v>0.36449999999999999</v>
      </c>
      <c r="Q100" s="93">
        <v>41</v>
      </c>
      <c r="R100" s="93">
        <v>14</v>
      </c>
      <c r="S100" s="93">
        <v>0.36399999999999999</v>
      </c>
      <c r="T100" s="93">
        <v>0.34949999999999998</v>
      </c>
      <c r="U100" s="93" t="s">
        <v>93</v>
      </c>
      <c r="V100" s="93" t="s">
        <v>122</v>
      </c>
    </row>
    <row r="101" spans="1:22" x14ac:dyDescent="0.2">
      <c r="A101" s="93" t="s">
        <v>245</v>
      </c>
      <c r="B101" t="e">
        <f t="shared" ref="B101:B132" si="16">VLOOKUP($A101,$N$5:$U$375,2,FALSE)</f>
        <v>#N/A</v>
      </c>
      <c r="C101" t="e">
        <f t="shared" si="10"/>
        <v>#N/A</v>
      </c>
      <c r="D101" t="e">
        <f t="shared" si="11"/>
        <v>#N/A</v>
      </c>
      <c r="E101" t="e">
        <f t="shared" si="12"/>
        <v>#N/A</v>
      </c>
      <c r="F101" t="e">
        <f t="shared" si="13"/>
        <v>#N/A</v>
      </c>
      <c r="G101" t="e">
        <f t="shared" si="14"/>
        <v>#N/A</v>
      </c>
      <c r="H101" s="104" t="e">
        <f t="shared" ref="H101:H136" si="17">IF(B101&gt;C101,"Long","Short")</f>
        <v>#N/A</v>
      </c>
      <c r="N101" s="93" t="s">
        <v>321</v>
      </c>
      <c r="O101" s="93">
        <v>4.2300000000000004</v>
      </c>
      <c r="P101" s="93">
        <v>4.1500000000000004</v>
      </c>
      <c r="Q101" s="93">
        <v>33</v>
      </c>
      <c r="R101" s="93" t="s">
        <v>120</v>
      </c>
      <c r="S101" s="93">
        <v>4.33</v>
      </c>
      <c r="T101" s="93" t="s">
        <v>120</v>
      </c>
      <c r="U101" s="93" t="s">
        <v>367</v>
      </c>
      <c r="V101" s="93" t="s">
        <v>122</v>
      </c>
    </row>
    <row r="102" spans="1:22" x14ac:dyDescent="0.2">
      <c r="A102" s="93" t="s">
        <v>246</v>
      </c>
      <c r="B102" t="e">
        <f t="shared" si="16"/>
        <v>#N/A</v>
      </c>
      <c r="C102" t="e">
        <f t="shared" si="10"/>
        <v>#N/A</v>
      </c>
      <c r="D102" t="e">
        <f t="shared" si="11"/>
        <v>#N/A</v>
      </c>
      <c r="E102" t="e">
        <f t="shared" si="12"/>
        <v>#N/A</v>
      </c>
      <c r="F102" t="e">
        <f t="shared" si="13"/>
        <v>#N/A</v>
      </c>
      <c r="G102" t="e">
        <f t="shared" si="14"/>
        <v>#N/A</v>
      </c>
      <c r="H102" s="104" t="e">
        <f t="shared" si="17"/>
        <v>#N/A</v>
      </c>
      <c r="N102" s="93" t="s">
        <v>371</v>
      </c>
      <c r="O102" s="93">
        <v>7.02</v>
      </c>
      <c r="P102" s="93">
        <v>6.76</v>
      </c>
      <c r="Q102" s="93" t="s">
        <v>120</v>
      </c>
      <c r="R102" s="93" t="s">
        <v>120</v>
      </c>
      <c r="S102" s="93" t="s">
        <v>120</v>
      </c>
      <c r="T102" s="93" t="s">
        <v>120</v>
      </c>
      <c r="U102" s="93" t="s">
        <v>372</v>
      </c>
      <c r="V102" s="93" t="s">
        <v>122</v>
      </c>
    </row>
    <row r="103" spans="1:22" x14ac:dyDescent="0.2">
      <c r="A103" s="93" t="s">
        <v>248</v>
      </c>
      <c r="B103" t="e">
        <f t="shared" si="16"/>
        <v>#N/A</v>
      </c>
      <c r="C103" t="e">
        <f t="shared" si="10"/>
        <v>#N/A</v>
      </c>
      <c r="D103" t="e">
        <f t="shared" si="11"/>
        <v>#N/A</v>
      </c>
      <c r="E103" t="e">
        <f t="shared" si="12"/>
        <v>#N/A</v>
      </c>
      <c r="F103" t="e">
        <f t="shared" si="13"/>
        <v>#N/A</v>
      </c>
      <c r="G103" t="e">
        <f t="shared" si="14"/>
        <v>#N/A</v>
      </c>
      <c r="H103" s="104" t="e">
        <f t="shared" si="17"/>
        <v>#N/A</v>
      </c>
      <c r="N103" s="93" t="s">
        <v>331</v>
      </c>
      <c r="O103" s="93">
        <v>6.12</v>
      </c>
      <c r="P103" s="93">
        <v>6.87</v>
      </c>
      <c r="Q103" s="93" t="s">
        <v>120</v>
      </c>
      <c r="R103" s="93">
        <v>16</v>
      </c>
      <c r="S103" s="93" t="s">
        <v>120</v>
      </c>
      <c r="T103" s="93">
        <v>6.63</v>
      </c>
      <c r="U103" s="93" t="s">
        <v>33</v>
      </c>
      <c r="V103" s="93" t="s">
        <v>122</v>
      </c>
    </row>
    <row r="104" spans="1:22" x14ac:dyDescent="0.2">
      <c r="A104" s="93" t="s">
        <v>249</v>
      </c>
      <c r="B104" t="e">
        <f t="shared" si="16"/>
        <v>#N/A</v>
      </c>
      <c r="C104" t="e">
        <f t="shared" si="10"/>
        <v>#N/A</v>
      </c>
      <c r="D104" t="e">
        <f t="shared" si="11"/>
        <v>#N/A</v>
      </c>
      <c r="E104" t="e">
        <f t="shared" si="12"/>
        <v>#N/A</v>
      </c>
      <c r="F104" t="e">
        <f t="shared" si="13"/>
        <v>#N/A</v>
      </c>
      <c r="G104" t="e">
        <f t="shared" si="14"/>
        <v>#N/A</v>
      </c>
      <c r="H104" s="104" t="e">
        <f t="shared" si="17"/>
        <v>#N/A</v>
      </c>
      <c r="N104" s="93" t="s">
        <v>336</v>
      </c>
      <c r="O104" s="93">
        <v>1.38</v>
      </c>
      <c r="P104" s="93">
        <v>1.46</v>
      </c>
      <c r="Q104" s="93" t="s">
        <v>120</v>
      </c>
      <c r="R104" s="93">
        <v>34</v>
      </c>
      <c r="S104" s="93" t="s">
        <v>120</v>
      </c>
      <c r="T104" s="93">
        <v>1.44</v>
      </c>
      <c r="U104" s="93" t="s">
        <v>378</v>
      </c>
      <c r="V104" s="93" t="s">
        <v>122</v>
      </c>
    </row>
    <row r="105" spans="1:22" x14ac:dyDescent="0.2">
      <c r="A105" s="93" t="s">
        <v>250</v>
      </c>
      <c r="B105" t="e">
        <f t="shared" si="16"/>
        <v>#N/A</v>
      </c>
      <c r="C105" t="e">
        <f t="shared" si="10"/>
        <v>#N/A</v>
      </c>
      <c r="D105" t="e">
        <f t="shared" si="11"/>
        <v>#N/A</v>
      </c>
      <c r="E105" t="e">
        <f t="shared" si="12"/>
        <v>#N/A</v>
      </c>
      <c r="F105" t="e">
        <f t="shared" si="13"/>
        <v>#N/A</v>
      </c>
      <c r="G105" t="e">
        <f t="shared" si="14"/>
        <v>#N/A</v>
      </c>
      <c r="H105" s="104" t="e">
        <f t="shared" si="17"/>
        <v>#N/A</v>
      </c>
      <c r="N105" s="93" t="s">
        <v>337</v>
      </c>
      <c r="O105" s="93">
        <v>3.2749999999999999</v>
      </c>
      <c r="P105" s="93">
        <v>3.415</v>
      </c>
      <c r="Q105" s="93" t="s">
        <v>120</v>
      </c>
      <c r="R105" s="93">
        <v>14</v>
      </c>
      <c r="S105" s="93" t="s">
        <v>120</v>
      </c>
      <c r="T105" s="93">
        <v>3.4649999999999999</v>
      </c>
      <c r="U105" s="93" t="s">
        <v>380</v>
      </c>
      <c r="V105" s="93" t="s">
        <v>122</v>
      </c>
    </row>
    <row r="106" spans="1:22" x14ac:dyDescent="0.2">
      <c r="A106" s="93" t="s">
        <v>251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388</v>
      </c>
      <c r="O106" s="93">
        <v>0.224</v>
      </c>
      <c r="P106" s="93">
        <v>0.24349999999999999</v>
      </c>
      <c r="Q106" s="93">
        <v>30</v>
      </c>
      <c r="R106" s="93">
        <v>12</v>
      </c>
      <c r="S106" s="93">
        <v>0.22500000000000001</v>
      </c>
      <c r="T106" s="93">
        <v>0.23699999999999999</v>
      </c>
      <c r="U106" s="93" t="s">
        <v>389</v>
      </c>
      <c r="V106" s="93" t="s">
        <v>122</v>
      </c>
    </row>
    <row r="107" spans="1:22" x14ac:dyDescent="0.2">
      <c r="A107" s="93" t="s">
        <v>253</v>
      </c>
      <c r="B107" t="e">
        <f t="shared" si="16"/>
        <v>#N/A</v>
      </c>
      <c r="C107" t="e">
        <f t="shared" si="10"/>
        <v>#N/A</v>
      </c>
      <c r="D107" t="e">
        <f t="shared" si="11"/>
        <v>#N/A</v>
      </c>
      <c r="E107" t="e">
        <f t="shared" si="12"/>
        <v>#N/A</v>
      </c>
      <c r="F107" t="e">
        <f t="shared" si="13"/>
        <v>#N/A</v>
      </c>
      <c r="G107" t="e">
        <f t="shared" si="14"/>
        <v>#N/A</v>
      </c>
      <c r="H107" s="104" t="e">
        <f t="shared" si="17"/>
        <v>#N/A</v>
      </c>
      <c r="N107" s="93" t="s">
        <v>345</v>
      </c>
      <c r="O107" s="93">
        <v>440</v>
      </c>
      <c r="P107" s="93">
        <v>418</v>
      </c>
      <c r="Q107" s="93">
        <v>6</v>
      </c>
      <c r="R107" s="93">
        <v>40</v>
      </c>
      <c r="S107" s="93">
        <v>437</v>
      </c>
      <c r="T107" s="93">
        <v>419</v>
      </c>
      <c r="U107" s="93" t="s">
        <v>397</v>
      </c>
      <c r="V107" s="93" t="s">
        <v>122</v>
      </c>
    </row>
    <row r="108" spans="1:22" x14ac:dyDescent="0.2">
      <c r="A108" s="93" t="s">
        <v>254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349</v>
      </c>
      <c r="O108" s="93">
        <v>1.81</v>
      </c>
      <c r="P108" s="93">
        <v>1.9</v>
      </c>
      <c r="Q108" s="93" t="s">
        <v>120</v>
      </c>
      <c r="R108" s="93">
        <v>7</v>
      </c>
      <c r="S108" s="93" t="s">
        <v>120</v>
      </c>
      <c r="T108" s="93">
        <v>1.82</v>
      </c>
      <c r="U108" s="93" t="s">
        <v>403</v>
      </c>
      <c r="V108" s="93" t="s">
        <v>122</v>
      </c>
    </row>
    <row r="109" spans="1:22" x14ac:dyDescent="0.2">
      <c r="A109" s="93" t="s">
        <v>255</v>
      </c>
      <c r="B109">
        <f t="shared" si="16"/>
        <v>15.8</v>
      </c>
      <c r="C109">
        <f t="shared" si="10"/>
        <v>15.14</v>
      </c>
      <c r="D109">
        <f t="shared" si="11"/>
        <v>35</v>
      </c>
      <c r="E109" t="str">
        <f t="shared" si="12"/>
        <v>N/A</v>
      </c>
      <c r="F109">
        <f t="shared" si="13"/>
        <v>14.02</v>
      </c>
      <c r="G109" t="str">
        <f t="shared" si="14"/>
        <v>N/A</v>
      </c>
      <c r="H109" s="104" t="str">
        <f t="shared" si="17"/>
        <v>Long</v>
      </c>
      <c r="N109" s="93" t="s">
        <v>350</v>
      </c>
      <c r="O109" s="93">
        <v>1.93</v>
      </c>
      <c r="P109" s="93" t="s">
        <v>120</v>
      </c>
      <c r="Q109" s="93" t="s">
        <v>120</v>
      </c>
      <c r="R109" s="93" t="s">
        <v>120</v>
      </c>
      <c r="S109" s="93" t="s">
        <v>120</v>
      </c>
      <c r="T109" s="93" t="s">
        <v>120</v>
      </c>
      <c r="U109" s="93" t="s">
        <v>405</v>
      </c>
      <c r="V109" s="93" t="s">
        <v>122</v>
      </c>
    </row>
    <row r="110" spans="1:22" x14ac:dyDescent="0.2">
      <c r="A110" s="93" t="s">
        <v>257</v>
      </c>
      <c r="B110" t="e">
        <f t="shared" si="16"/>
        <v>#N/A</v>
      </c>
      <c r="C110" t="e">
        <f t="shared" si="10"/>
        <v>#N/A</v>
      </c>
      <c r="D110" t="e">
        <f t="shared" si="11"/>
        <v>#N/A</v>
      </c>
      <c r="E110" t="e">
        <f t="shared" si="12"/>
        <v>#N/A</v>
      </c>
      <c r="F110" t="e">
        <f t="shared" si="13"/>
        <v>#N/A</v>
      </c>
      <c r="G110" t="e">
        <f t="shared" si="14"/>
        <v>#N/A</v>
      </c>
      <c r="H110" s="104" t="e">
        <f t="shared" si="17"/>
        <v>#N/A</v>
      </c>
      <c r="N110" s="93" t="s">
        <v>361</v>
      </c>
      <c r="O110" s="93">
        <v>0.43</v>
      </c>
      <c r="P110" s="93">
        <v>0.45400000000000001</v>
      </c>
      <c r="Q110" s="93">
        <v>29</v>
      </c>
      <c r="R110" s="93">
        <v>8</v>
      </c>
      <c r="S110" s="93">
        <v>0.45400000000000001</v>
      </c>
      <c r="T110" s="93">
        <v>0.41799999999999998</v>
      </c>
      <c r="U110" s="93" t="s">
        <v>419</v>
      </c>
      <c r="V110" s="93" t="s">
        <v>122</v>
      </c>
    </row>
    <row r="111" spans="1:22" x14ac:dyDescent="0.2">
      <c r="A111" s="93" t="s">
        <v>259</v>
      </c>
      <c r="B111" t="e">
        <f t="shared" si="16"/>
        <v>#N/A</v>
      </c>
      <c r="C111" t="e">
        <f t="shared" si="10"/>
        <v>#N/A</v>
      </c>
      <c r="D111" t="e">
        <f t="shared" si="11"/>
        <v>#N/A</v>
      </c>
      <c r="E111" t="e">
        <f t="shared" si="12"/>
        <v>#N/A</v>
      </c>
      <c r="F111" t="e">
        <f t="shared" si="13"/>
        <v>#N/A</v>
      </c>
      <c r="G111" t="e">
        <f t="shared" si="14"/>
        <v>#N/A</v>
      </c>
      <c r="H111" s="104" t="e">
        <f t="shared" si="17"/>
        <v>#N/A</v>
      </c>
      <c r="N111" s="93" t="s">
        <v>364</v>
      </c>
      <c r="O111" s="93">
        <v>1.3560000000000001</v>
      </c>
      <c r="P111" s="93">
        <v>1.1839999999999999</v>
      </c>
      <c r="Q111" s="93">
        <v>4</v>
      </c>
      <c r="R111" s="93">
        <v>26</v>
      </c>
      <c r="S111" s="93">
        <v>1.32</v>
      </c>
      <c r="T111" s="93">
        <v>1.224</v>
      </c>
      <c r="U111" s="93" t="s">
        <v>423</v>
      </c>
      <c r="V111" s="93" t="s">
        <v>122</v>
      </c>
    </row>
    <row r="112" spans="1:22" x14ac:dyDescent="0.2">
      <c r="A112" s="93" t="s">
        <v>39</v>
      </c>
      <c r="B112">
        <f t="shared" si="16"/>
        <v>4.3840000000000003</v>
      </c>
      <c r="C112">
        <f t="shared" si="10"/>
        <v>4.12</v>
      </c>
      <c r="D112">
        <f t="shared" si="11"/>
        <v>33</v>
      </c>
      <c r="E112">
        <f t="shared" si="12"/>
        <v>53</v>
      </c>
      <c r="F112">
        <f t="shared" si="13"/>
        <v>3.8740000000000001</v>
      </c>
      <c r="G112">
        <f t="shared" si="14"/>
        <v>3.8460000000000001</v>
      </c>
      <c r="H112" s="104" t="str">
        <f t="shared" si="17"/>
        <v>Long</v>
      </c>
      <c r="N112" s="93" t="s">
        <v>365</v>
      </c>
      <c r="O112" s="93">
        <v>6.98</v>
      </c>
      <c r="P112" s="93">
        <v>7.25</v>
      </c>
      <c r="Q112" s="93" t="s">
        <v>120</v>
      </c>
      <c r="R112" s="93">
        <v>20</v>
      </c>
      <c r="S112" s="93" t="s">
        <v>120</v>
      </c>
      <c r="T112" s="93">
        <v>7.25</v>
      </c>
      <c r="U112" s="93" t="s">
        <v>28</v>
      </c>
      <c r="V112" s="93" t="s">
        <v>122</v>
      </c>
    </row>
    <row r="113" spans="1:22" x14ac:dyDescent="0.2">
      <c r="A113" s="93" t="s">
        <v>260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373</v>
      </c>
      <c r="O113" s="93">
        <v>27.55</v>
      </c>
      <c r="P113" s="93">
        <v>30.6</v>
      </c>
      <c r="Q113" s="93">
        <v>30</v>
      </c>
      <c r="R113" s="93">
        <v>5</v>
      </c>
      <c r="S113" s="93">
        <v>26.35</v>
      </c>
      <c r="T113" s="93">
        <v>28.8</v>
      </c>
      <c r="U113" s="93" t="s">
        <v>434</v>
      </c>
      <c r="V113" s="93" t="s">
        <v>122</v>
      </c>
    </row>
    <row r="114" spans="1:22" x14ac:dyDescent="0.2">
      <c r="A114" s="93" t="s">
        <v>262</v>
      </c>
      <c r="B114">
        <f t="shared" si="16"/>
        <v>7.4</v>
      </c>
      <c r="C114">
        <f t="shared" si="10"/>
        <v>7.21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374</v>
      </c>
      <c r="O114" s="93">
        <v>2.1800000000000002</v>
      </c>
      <c r="P114" s="93" t="s">
        <v>120</v>
      </c>
      <c r="Q114" s="93" t="s">
        <v>120</v>
      </c>
      <c r="R114" s="93" t="s">
        <v>120</v>
      </c>
      <c r="S114" s="93" t="s">
        <v>120</v>
      </c>
      <c r="T114" s="93" t="s">
        <v>120</v>
      </c>
      <c r="U114" s="93" t="s">
        <v>436</v>
      </c>
      <c r="V114" s="93" t="s">
        <v>122</v>
      </c>
    </row>
    <row r="115" spans="1:22" x14ac:dyDescent="0.2">
      <c r="A115" s="93" t="s">
        <v>263</v>
      </c>
      <c r="B115">
        <f t="shared" si="16"/>
        <v>5.0999999999999996</v>
      </c>
      <c r="C115">
        <f t="shared" si="10"/>
        <v>4.34</v>
      </c>
      <c r="D115" t="str">
        <f t="shared" si="11"/>
        <v>N/A</v>
      </c>
      <c r="E115" t="str">
        <f t="shared" si="12"/>
        <v>N/A</v>
      </c>
      <c r="F115" t="str">
        <f t="shared" si="13"/>
        <v>N/A</v>
      </c>
      <c r="G115" t="str">
        <f t="shared" si="14"/>
        <v>N/A</v>
      </c>
      <c r="H115" s="104" t="str">
        <f t="shared" si="17"/>
        <v>Long</v>
      </c>
      <c r="N115" s="93" t="s">
        <v>379</v>
      </c>
      <c r="O115" s="93">
        <v>1.5</v>
      </c>
      <c r="P115" s="93">
        <v>1.5780000000000001</v>
      </c>
      <c r="Q115" s="93">
        <v>14</v>
      </c>
      <c r="R115" s="93">
        <v>6</v>
      </c>
      <c r="S115" s="93">
        <v>1.61</v>
      </c>
      <c r="T115" s="93">
        <v>1.52</v>
      </c>
      <c r="U115" s="93" t="s">
        <v>46</v>
      </c>
      <c r="V115" s="93" t="s">
        <v>122</v>
      </c>
    </row>
    <row r="116" spans="1:22" x14ac:dyDescent="0.2">
      <c r="A116" s="93" t="s">
        <v>265</v>
      </c>
      <c r="B116" t="e">
        <f t="shared" si="16"/>
        <v>#N/A</v>
      </c>
      <c r="C116" t="e">
        <f t="shared" si="10"/>
        <v>#N/A</v>
      </c>
      <c r="D116" t="e">
        <f t="shared" si="11"/>
        <v>#N/A</v>
      </c>
      <c r="E116" t="e">
        <f t="shared" si="12"/>
        <v>#N/A</v>
      </c>
      <c r="F116" t="e">
        <f t="shared" si="13"/>
        <v>#N/A</v>
      </c>
      <c r="G116" t="e">
        <f t="shared" si="14"/>
        <v>#N/A</v>
      </c>
      <c r="H116" s="104" t="e">
        <f t="shared" si="17"/>
        <v>#N/A</v>
      </c>
      <c r="N116" s="93" t="s">
        <v>383</v>
      </c>
      <c r="O116" s="93">
        <v>6.48</v>
      </c>
      <c r="P116" s="93">
        <v>6.98</v>
      </c>
      <c r="Q116" s="93">
        <v>31</v>
      </c>
      <c r="R116" s="93">
        <v>2</v>
      </c>
      <c r="S116" s="93">
        <v>6.2649999999999997</v>
      </c>
      <c r="T116" s="93">
        <v>6.48</v>
      </c>
      <c r="U116" s="93" t="s">
        <v>447</v>
      </c>
      <c r="V116" s="93" t="s">
        <v>122</v>
      </c>
    </row>
    <row r="117" spans="1:22" x14ac:dyDescent="0.2">
      <c r="A117" s="93" t="s">
        <v>267</v>
      </c>
      <c r="B117">
        <f t="shared" si="16"/>
        <v>12.14</v>
      </c>
      <c r="C117">
        <f t="shared" si="10"/>
        <v>10.4</v>
      </c>
      <c r="D117" t="str">
        <f t="shared" si="11"/>
        <v>N/A</v>
      </c>
      <c r="E117" t="str">
        <f t="shared" si="12"/>
        <v>N/A</v>
      </c>
      <c r="F117" t="str">
        <f t="shared" si="13"/>
        <v>N/A</v>
      </c>
      <c r="G117" t="str">
        <f t="shared" si="14"/>
        <v>N/A</v>
      </c>
      <c r="H117" s="104" t="str">
        <f t="shared" si="17"/>
        <v>Long</v>
      </c>
      <c r="N117" s="93" t="s">
        <v>385</v>
      </c>
      <c r="O117" s="93">
        <v>46.8</v>
      </c>
      <c r="P117" s="93">
        <v>46.4</v>
      </c>
      <c r="Q117" s="93">
        <v>23</v>
      </c>
      <c r="R117" s="93" t="s">
        <v>120</v>
      </c>
      <c r="S117" s="93">
        <v>48</v>
      </c>
      <c r="T117" s="93" t="s">
        <v>120</v>
      </c>
      <c r="U117" s="93" t="s">
        <v>449</v>
      </c>
      <c r="V117" s="93" t="s">
        <v>122</v>
      </c>
    </row>
    <row r="118" spans="1:22" x14ac:dyDescent="0.2">
      <c r="A118" s="93" t="s">
        <v>268</v>
      </c>
      <c r="B118" t="e">
        <f t="shared" si="16"/>
        <v>#N/A</v>
      </c>
      <c r="C118" t="e">
        <f t="shared" si="10"/>
        <v>#N/A</v>
      </c>
      <c r="D118" t="e">
        <f t="shared" si="11"/>
        <v>#N/A</v>
      </c>
      <c r="E118" t="e">
        <f t="shared" si="12"/>
        <v>#N/A</v>
      </c>
      <c r="F118" t="e">
        <f t="shared" si="13"/>
        <v>#N/A</v>
      </c>
      <c r="G118" t="e">
        <f t="shared" si="14"/>
        <v>#N/A</v>
      </c>
      <c r="H118" s="104" t="e">
        <f t="shared" si="17"/>
        <v>#N/A</v>
      </c>
      <c r="N118" s="93" t="s">
        <v>387</v>
      </c>
      <c r="O118" s="93">
        <v>1.41</v>
      </c>
      <c r="P118" s="93">
        <v>1.4950000000000001</v>
      </c>
      <c r="Q118" s="93">
        <v>16</v>
      </c>
      <c r="R118" s="93">
        <v>0</v>
      </c>
      <c r="S118" s="93">
        <v>1.5</v>
      </c>
      <c r="T118" s="93">
        <v>1.41</v>
      </c>
      <c r="U118" s="93" t="s">
        <v>451</v>
      </c>
      <c r="V118" s="93" t="s">
        <v>122</v>
      </c>
    </row>
    <row r="119" spans="1:22" x14ac:dyDescent="0.2">
      <c r="A119" s="93" t="s">
        <v>269</v>
      </c>
      <c r="B119" t="e">
        <f t="shared" si="16"/>
        <v>#N/A</v>
      </c>
      <c r="C119" t="e">
        <f t="shared" si="10"/>
        <v>#N/A</v>
      </c>
      <c r="D119" t="e">
        <f t="shared" si="11"/>
        <v>#N/A</v>
      </c>
      <c r="E119" t="e">
        <f t="shared" si="12"/>
        <v>#N/A</v>
      </c>
      <c r="F119" t="e">
        <f t="shared" si="13"/>
        <v>#N/A</v>
      </c>
      <c r="G119" t="e">
        <f t="shared" si="14"/>
        <v>#N/A</v>
      </c>
      <c r="H119" s="104" t="e">
        <f t="shared" si="17"/>
        <v>#N/A</v>
      </c>
      <c r="N119" s="93" t="s">
        <v>390</v>
      </c>
      <c r="O119" s="93">
        <v>0.27800000000000002</v>
      </c>
      <c r="P119" s="93" t="s">
        <v>120</v>
      </c>
      <c r="Q119" s="93" t="s">
        <v>120</v>
      </c>
      <c r="R119" s="93" t="s">
        <v>120</v>
      </c>
      <c r="S119" s="93" t="s">
        <v>120</v>
      </c>
      <c r="T119" s="93" t="s">
        <v>120</v>
      </c>
      <c r="U119" s="93" t="s">
        <v>453</v>
      </c>
      <c r="V119" s="93" t="s">
        <v>122</v>
      </c>
    </row>
    <row r="120" spans="1:22" x14ac:dyDescent="0.2">
      <c r="A120" s="93" t="s">
        <v>270</v>
      </c>
      <c r="B120" t="e">
        <f t="shared" si="16"/>
        <v>#N/A</v>
      </c>
      <c r="C120" t="e">
        <f t="shared" si="10"/>
        <v>#N/A</v>
      </c>
      <c r="D120" t="e">
        <f t="shared" si="11"/>
        <v>#N/A</v>
      </c>
      <c r="E120" t="e">
        <f t="shared" si="12"/>
        <v>#N/A</v>
      </c>
      <c r="F120" t="e">
        <f t="shared" si="13"/>
        <v>#N/A</v>
      </c>
      <c r="G120" t="e">
        <f t="shared" si="14"/>
        <v>#N/A</v>
      </c>
      <c r="H120" s="104" t="e">
        <f t="shared" si="17"/>
        <v>#N/A</v>
      </c>
      <c r="N120" s="93" t="s">
        <v>392</v>
      </c>
      <c r="O120" s="93">
        <v>0.183</v>
      </c>
      <c r="P120" s="93" t="s">
        <v>120</v>
      </c>
      <c r="Q120" s="93" t="s">
        <v>120</v>
      </c>
      <c r="R120" s="93" t="s">
        <v>120</v>
      </c>
      <c r="S120" s="93" t="s">
        <v>120</v>
      </c>
      <c r="T120" s="93" t="s">
        <v>120</v>
      </c>
      <c r="U120" s="93" t="s">
        <v>455</v>
      </c>
      <c r="V120" s="93" t="s">
        <v>122</v>
      </c>
    </row>
    <row r="121" spans="1:22" x14ac:dyDescent="0.2">
      <c r="A121" s="93" t="s">
        <v>271</v>
      </c>
      <c r="B121" t="e">
        <f t="shared" si="16"/>
        <v>#N/A</v>
      </c>
      <c r="C121" t="e">
        <f t="shared" si="10"/>
        <v>#N/A</v>
      </c>
      <c r="D121" t="e">
        <f t="shared" si="11"/>
        <v>#N/A</v>
      </c>
      <c r="E121" t="e">
        <f t="shared" si="12"/>
        <v>#N/A</v>
      </c>
      <c r="F121" t="e">
        <f t="shared" si="13"/>
        <v>#N/A</v>
      </c>
      <c r="G121" t="e">
        <f t="shared" si="14"/>
        <v>#N/A</v>
      </c>
      <c r="H121" s="104" t="e">
        <f t="shared" si="17"/>
        <v>#N/A</v>
      </c>
      <c r="N121" s="93" t="s">
        <v>396</v>
      </c>
      <c r="O121" s="93">
        <v>2.04</v>
      </c>
      <c r="P121" s="93" t="s">
        <v>120</v>
      </c>
      <c r="Q121" s="93" t="s">
        <v>120</v>
      </c>
      <c r="R121" s="93" t="s">
        <v>120</v>
      </c>
      <c r="S121" s="93" t="s">
        <v>120</v>
      </c>
      <c r="T121" s="93" t="s">
        <v>120</v>
      </c>
      <c r="U121" s="93" t="s">
        <v>459</v>
      </c>
      <c r="V121" s="93" t="s">
        <v>122</v>
      </c>
    </row>
    <row r="122" spans="1:22" x14ac:dyDescent="0.2">
      <c r="A122" s="93" t="s">
        <v>272</v>
      </c>
      <c r="B122" t="e">
        <f t="shared" si="16"/>
        <v>#N/A</v>
      </c>
      <c r="C122" t="e">
        <f t="shared" si="10"/>
        <v>#N/A</v>
      </c>
      <c r="D122" t="e">
        <f t="shared" si="11"/>
        <v>#N/A</v>
      </c>
      <c r="E122" t="e">
        <f t="shared" si="12"/>
        <v>#N/A</v>
      </c>
      <c r="F122" t="e">
        <f t="shared" si="13"/>
        <v>#N/A</v>
      </c>
      <c r="G122" t="e">
        <f t="shared" si="14"/>
        <v>#N/A</v>
      </c>
      <c r="H122" s="104" t="e">
        <f t="shared" si="17"/>
        <v>#N/A</v>
      </c>
      <c r="N122" s="93" t="s">
        <v>398</v>
      </c>
      <c r="O122" s="93">
        <v>3.71</v>
      </c>
      <c r="P122" s="93">
        <v>3.74</v>
      </c>
      <c r="Q122" s="93">
        <v>32</v>
      </c>
      <c r="R122" s="93">
        <v>24</v>
      </c>
      <c r="S122" s="93">
        <v>3.83</v>
      </c>
      <c r="T122" s="93">
        <v>3.65</v>
      </c>
      <c r="U122" s="93" t="s">
        <v>461</v>
      </c>
      <c r="V122" s="93" t="s">
        <v>122</v>
      </c>
    </row>
    <row r="123" spans="1:22" x14ac:dyDescent="0.2">
      <c r="A123" s="93" t="s">
        <v>273</v>
      </c>
      <c r="B123" t="e">
        <f t="shared" si="16"/>
        <v>#N/A</v>
      </c>
      <c r="C123" t="e">
        <f t="shared" si="10"/>
        <v>#N/A</v>
      </c>
      <c r="D123" t="e">
        <f t="shared" si="11"/>
        <v>#N/A</v>
      </c>
      <c r="E123" t="e">
        <f t="shared" si="12"/>
        <v>#N/A</v>
      </c>
      <c r="F123" t="e">
        <f t="shared" si="13"/>
        <v>#N/A</v>
      </c>
      <c r="G123" t="e">
        <f t="shared" si="14"/>
        <v>#N/A</v>
      </c>
      <c r="H123" s="104" t="e">
        <f t="shared" si="17"/>
        <v>#N/A</v>
      </c>
      <c r="N123" s="93" t="s">
        <v>471</v>
      </c>
      <c r="O123" s="93">
        <v>1.36</v>
      </c>
      <c r="P123" s="93">
        <v>1.59</v>
      </c>
      <c r="Q123" s="93" t="s">
        <v>120</v>
      </c>
      <c r="R123" s="93" t="s">
        <v>120</v>
      </c>
      <c r="S123" s="93" t="s">
        <v>120</v>
      </c>
      <c r="T123" s="93" t="s">
        <v>120</v>
      </c>
      <c r="U123" s="93" t="s">
        <v>472</v>
      </c>
      <c r="V123" s="93" t="s">
        <v>122</v>
      </c>
    </row>
    <row r="124" spans="1:22" x14ac:dyDescent="0.2">
      <c r="A124" s="93" t="s">
        <v>275</v>
      </c>
      <c r="B124">
        <f t="shared" si="16"/>
        <v>8.1</v>
      </c>
      <c r="C124">
        <f t="shared" si="10"/>
        <v>7.85</v>
      </c>
      <c r="D124">
        <f t="shared" si="11"/>
        <v>42</v>
      </c>
      <c r="E124" t="str">
        <f t="shared" si="12"/>
        <v>N/A</v>
      </c>
      <c r="F124">
        <f t="shared" si="13"/>
        <v>8.25</v>
      </c>
      <c r="G124" t="str">
        <f t="shared" si="14"/>
        <v>N/A</v>
      </c>
      <c r="H124" s="104" t="str">
        <f t="shared" si="17"/>
        <v>Long</v>
      </c>
      <c r="N124" s="93" t="s">
        <v>408</v>
      </c>
      <c r="O124" s="93">
        <v>0.64500000000000002</v>
      </c>
      <c r="P124" s="93">
        <v>0.625</v>
      </c>
      <c r="Q124" s="93">
        <v>9</v>
      </c>
      <c r="R124" s="93">
        <v>42</v>
      </c>
      <c r="S124" s="93">
        <v>0.67500000000000004</v>
      </c>
      <c r="T124" s="93">
        <v>0.73499999999999999</v>
      </c>
      <c r="U124" s="93" t="s">
        <v>474</v>
      </c>
      <c r="V124" s="93" t="s">
        <v>122</v>
      </c>
    </row>
    <row r="125" spans="1:22" x14ac:dyDescent="0.2">
      <c r="A125" s="93" t="s">
        <v>276</v>
      </c>
      <c r="B125" t="e">
        <f t="shared" si="16"/>
        <v>#N/A</v>
      </c>
      <c r="C125" t="e">
        <f t="shared" si="10"/>
        <v>#N/A</v>
      </c>
      <c r="D125" t="e">
        <f t="shared" si="11"/>
        <v>#N/A</v>
      </c>
      <c r="E125" t="e">
        <f t="shared" si="12"/>
        <v>#N/A</v>
      </c>
      <c r="F125" t="e">
        <f t="shared" si="13"/>
        <v>#N/A</v>
      </c>
      <c r="G125" t="e">
        <f t="shared" si="14"/>
        <v>#N/A</v>
      </c>
      <c r="H125" s="104" t="e">
        <f t="shared" si="17"/>
        <v>#N/A</v>
      </c>
      <c r="N125" s="93" t="s">
        <v>412</v>
      </c>
      <c r="O125" s="93">
        <v>8.52</v>
      </c>
      <c r="P125" s="93">
        <v>8.8000000000000007</v>
      </c>
      <c r="Q125" s="93" t="s">
        <v>120</v>
      </c>
      <c r="R125" s="93" t="s">
        <v>120</v>
      </c>
      <c r="S125" s="93" t="s">
        <v>120</v>
      </c>
      <c r="T125" s="93" t="s">
        <v>120</v>
      </c>
      <c r="U125" s="93" t="s">
        <v>90</v>
      </c>
      <c r="V125" s="93" t="s">
        <v>122</v>
      </c>
    </row>
    <row r="126" spans="1:22" x14ac:dyDescent="0.2">
      <c r="A126" s="93" t="s">
        <v>278</v>
      </c>
      <c r="B126">
        <f t="shared" si="16"/>
        <v>1.175</v>
      </c>
      <c r="C126">
        <f t="shared" si="10"/>
        <v>1.0549999999999999</v>
      </c>
      <c r="D126">
        <f t="shared" si="11"/>
        <v>4</v>
      </c>
      <c r="E126" t="str">
        <f t="shared" si="12"/>
        <v>N/A</v>
      </c>
      <c r="F126">
        <f t="shared" si="13"/>
        <v>1.1599999999999999</v>
      </c>
      <c r="G126" t="str">
        <f t="shared" si="14"/>
        <v>N/A</v>
      </c>
      <c r="H126" s="106" t="str">
        <f t="shared" si="17"/>
        <v>Long</v>
      </c>
      <c r="N126" s="93" t="s">
        <v>414</v>
      </c>
      <c r="O126" s="93">
        <v>2.92</v>
      </c>
      <c r="P126" s="93">
        <v>2.88</v>
      </c>
      <c r="Q126" s="93" t="s">
        <v>120</v>
      </c>
      <c r="R126" s="93" t="s">
        <v>120</v>
      </c>
      <c r="S126" s="93" t="s">
        <v>120</v>
      </c>
      <c r="T126" s="93" t="s">
        <v>120</v>
      </c>
      <c r="U126" s="93" t="s">
        <v>479</v>
      </c>
      <c r="V126" s="93" t="s">
        <v>122</v>
      </c>
    </row>
    <row r="127" spans="1:22" x14ac:dyDescent="0.2">
      <c r="A127" s="93" t="s">
        <v>279</v>
      </c>
      <c r="B127">
        <f t="shared" si="16"/>
        <v>0.38300000000000001</v>
      </c>
      <c r="C127">
        <f t="shared" si="10"/>
        <v>0.312</v>
      </c>
      <c r="D127">
        <f t="shared" si="11"/>
        <v>0</v>
      </c>
      <c r="E127">
        <f t="shared" si="12"/>
        <v>25</v>
      </c>
      <c r="F127">
        <f t="shared" si="13"/>
        <v>0.38300000000000001</v>
      </c>
      <c r="G127">
        <f t="shared" si="14"/>
        <v>0.35699999999999998</v>
      </c>
      <c r="H127" s="106" t="str">
        <f t="shared" si="17"/>
        <v>Long</v>
      </c>
      <c r="N127" s="93" t="s">
        <v>416</v>
      </c>
      <c r="O127" s="93">
        <v>29.4</v>
      </c>
      <c r="P127" s="93">
        <v>30.6</v>
      </c>
      <c r="Q127" s="93">
        <v>17</v>
      </c>
      <c r="R127" s="93">
        <v>15</v>
      </c>
      <c r="S127" s="93">
        <v>33.200000000000003</v>
      </c>
      <c r="T127" s="93">
        <v>30.2</v>
      </c>
      <c r="U127" s="93" t="s">
        <v>481</v>
      </c>
      <c r="V127" s="93" t="s">
        <v>122</v>
      </c>
    </row>
    <row r="128" spans="1:22" x14ac:dyDescent="0.2">
      <c r="A128" s="93" t="s">
        <v>280</v>
      </c>
      <c r="B128">
        <f t="shared" si="16"/>
        <v>4.3250000000000002</v>
      </c>
      <c r="C128">
        <f t="shared" si="10"/>
        <v>4.3049999999999997</v>
      </c>
      <c r="D128">
        <f t="shared" si="11"/>
        <v>25</v>
      </c>
      <c r="E128" t="str">
        <f t="shared" si="12"/>
        <v>N/A</v>
      </c>
      <c r="F128">
        <f t="shared" si="13"/>
        <v>4.45</v>
      </c>
      <c r="G128" t="str">
        <f t="shared" si="14"/>
        <v>N/A</v>
      </c>
      <c r="H128" s="106" t="str">
        <f t="shared" si="17"/>
        <v>Long</v>
      </c>
      <c r="N128" s="93" t="s">
        <v>424</v>
      </c>
      <c r="O128" s="93">
        <v>3.2250000000000001</v>
      </c>
      <c r="P128" s="93">
        <v>3.27</v>
      </c>
      <c r="Q128" s="93" t="s">
        <v>120</v>
      </c>
      <c r="R128" s="93">
        <v>26</v>
      </c>
      <c r="S128" s="93" t="s">
        <v>120</v>
      </c>
      <c r="T128" s="93">
        <v>3.19</v>
      </c>
      <c r="U128" s="93" t="s">
        <v>489</v>
      </c>
      <c r="V128" s="93" t="s">
        <v>122</v>
      </c>
    </row>
    <row r="129" spans="1:22" x14ac:dyDescent="0.2">
      <c r="A129" s="93" t="s">
        <v>281</v>
      </c>
      <c r="B129">
        <f t="shared" si="16"/>
        <v>6390.4902000000002</v>
      </c>
      <c r="C129">
        <f t="shared" si="10"/>
        <v>6235.3900999999996</v>
      </c>
      <c r="D129">
        <f t="shared" si="11"/>
        <v>32</v>
      </c>
      <c r="E129" t="str">
        <f t="shared" si="12"/>
        <v>N/A</v>
      </c>
      <c r="F129">
        <f t="shared" si="13"/>
        <v>5958.23</v>
      </c>
      <c r="G129" t="str">
        <f t="shared" si="14"/>
        <v>N/A</v>
      </c>
      <c r="H129" s="106" t="str">
        <f t="shared" si="17"/>
        <v>Long</v>
      </c>
      <c r="N129" s="93" t="s">
        <v>425</v>
      </c>
      <c r="O129" s="93">
        <v>0.65500000000000003</v>
      </c>
      <c r="P129" s="93">
        <v>0.62</v>
      </c>
      <c r="Q129" s="93">
        <v>29</v>
      </c>
      <c r="R129" s="93" t="s">
        <v>120</v>
      </c>
      <c r="S129" s="93">
        <v>0.58499999999999996</v>
      </c>
      <c r="T129" s="93" t="s">
        <v>120</v>
      </c>
      <c r="U129" s="93" t="s">
        <v>491</v>
      </c>
      <c r="V129" s="93" t="s">
        <v>122</v>
      </c>
    </row>
    <row r="130" spans="1:22" x14ac:dyDescent="0.2">
      <c r="A130" s="93" t="s">
        <v>283</v>
      </c>
      <c r="B130">
        <f t="shared" si="16"/>
        <v>1508.9</v>
      </c>
      <c r="C130">
        <f t="shared" si="10"/>
        <v>1472.1899000000001</v>
      </c>
      <c r="D130">
        <f t="shared" si="11"/>
        <v>32</v>
      </c>
      <c r="E130" t="str">
        <f t="shared" si="12"/>
        <v>N/A</v>
      </c>
      <c r="F130">
        <f t="shared" si="13"/>
        <v>1406.96</v>
      </c>
      <c r="G130" t="str">
        <f t="shared" si="14"/>
        <v>N/A</v>
      </c>
      <c r="H130" s="106" t="str">
        <f t="shared" si="17"/>
        <v>Long</v>
      </c>
      <c r="N130" s="93" t="s">
        <v>433</v>
      </c>
      <c r="O130" s="93">
        <v>47</v>
      </c>
      <c r="P130" s="93">
        <v>41.6</v>
      </c>
      <c r="Q130" s="93">
        <v>31</v>
      </c>
      <c r="R130" s="93" t="s">
        <v>120</v>
      </c>
      <c r="S130" s="93">
        <v>36.72</v>
      </c>
      <c r="T130" s="93" t="s">
        <v>120</v>
      </c>
      <c r="U130" s="93" t="s">
        <v>48</v>
      </c>
      <c r="V130" s="93" t="s">
        <v>122</v>
      </c>
    </row>
    <row r="131" spans="1:22" x14ac:dyDescent="0.2">
      <c r="A131" s="93" t="s">
        <v>284</v>
      </c>
      <c r="B131" t="e">
        <f t="shared" si="16"/>
        <v>#N/A</v>
      </c>
      <c r="C131" t="e">
        <f t="shared" si="10"/>
        <v>#N/A</v>
      </c>
      <c r="D131" t="e">
        <f t="shared" si="11"/>
        <v>#N/A</v>
      </c>
      <c r="E131" t="e">
        <f t="shared" si="12"/>
        <v>#N/A</v>
      </c>
      <c r="F131" t="e">
        <f t="shared" si="13"/>
        <v>#N/A</v>
      </c>
      <c r="G131" t="e">
        <f t="shared" si="14"/>
        <v>#N/A</v>
      </c>
      <c r="H131" s="106" t="e">
        <f t="shared" si="17"/>
        <v>#N/A</v>
      </c>
      <c r="N131" s="93" t="s">
        <v>435</v>
      </c>
      <c r="O131" s="93">
        <v>7.06</v>
      </c>
      <c r="P131" s="93">
        <v>6.92</v>
      </c>
      <c r="Q131" s="93">
        <v>8</v>
      </c>
      <c r="R131" s="93">
        <v>33</v>
      </c>
      <c r="S131" s="93">
        <v>7.02</v>
      </c>
      <c r="T131" s="93">
        <v>6.7</v>
      </c>
      <c r="U131" s="93" t="s">
        <v>500</v>
      </c>
      <c r="V131" s="93" t="s">
        <v>122</v>
      </c>
    </row>
    <row r="132" spans="1:22" x14ac:dyDescent="0.2">
      <c r="A132" s="93" t="s">
        <v>286</v>
      </c>
      <c r="B132" t="e">
        <f t="shared" si="16"/>
        <v>#N/A</v>
      </c>
      <c r="C132" t="e">
        <f t="shared" si="10"/>
        <v>#N/A</v>
      </c>
      <c r="D132" t="e">
        <f t="shared" si="11"/>
        <v>#N/A</v>
      </c>
      <c r="E132" t="e">
        <f t="shared" si="12"/>
        <v>#N/A</v>
      </c>
      <c r="F132" t="e">
        <f t="shared" si="13"/>
        <v>#N/A</v>
      </c>
      <c r="G132" t="e">
        <f t="shared" si="14"/>
        <v>#N/A</v>
      </c>
      <c r="H132" s="106" t="e">
        <f t="shared" si="17"/>
        <v>#N/A</v>
      </c>
      <c r="N132" s="93" t="s">
        <v>437</v>
      </c>
      <c r="O132" s="93">
        <v>2.36</v>
      </c>
      <c r="P132" s="93">
        <v>2.5499999999999998</v>
      </c>
      <c r="Q132" s="93">
        <v>25</v>
      </c>
      <c r="R132" s="93">
        <v>16</v>
      </c>
      <c r="S132" s="93">
        <v>2.61</v>
      </c>
      <c r="T132" s="93">
        <v>2.4500000000000002</v>
      </c>
      <c r="U132" s="93" t="s">
        <v>502</v>
      </c>
      <c r="V132" s="93" t="s">
        <v>122</v>
      </c>
    </row>
    <row r="133" spans="1:22" x14ac:dyDescent="0.2">
      <c r="A133" s="93" t="s">
        <v>288</v>
      </c>
      <c r="B133" t="e">
        <f t="shared" ref="B133:B156" si="18">VLOOKUP($A133,$N$5:$U$375,2,FALSE)</f>
        <v>#N/A</v>
      </c>
      <c r="C133" t="e">
        <f t="shared" ref="C133:C196" si="19">VLOOKUP($A133,$N$5:$U$375,3,FALSE)</f>
        <v>#N/A</v>
      </c>
      <c r="D133" t="e">
        <f t="shared" ref="D133:D196" si="20">VLOOKUP($A133,$N$5:$U$375,4,FALSE)</f>
        <v>#N/A</v>
      </c>
      <c r="E133" t="e">
        <f t="shared" ref="E133:E196" si="21">VLOOKUP($A133,$N$5:$U$375,5,FALSE)</f>
        <v>#N/A</v>
      </c>
      <c r="F133" t="e">
        <f t="shared" ref="F133:F196" si="22">VLOOKUP($A133,$N$5:$U$375,6,FALSE)</f>
        <v>#N/A</v>
      </c>
      <c r="G133" t="e">
        <f t="shared" ref="G133:G196" si="23">VLOOKUP($A133,$N$5:$U$375,7,FALSE)</f>
        <v>#N/A</v>
      </c>
      <c r="H133" s="106" t="e">
        <f t="shared" si="17"/>
        <v>#N/A</v>
      </c>
      <c r="N133" s="93" t="s">
        <v>441</v>
      </c>
      <c r="O133" s="93">
        <v>0.49</v>
      </c>
      <c r="P133" s="93">
        <v>0.52</v>
      </c>
      <c r="Q133" s="93" t="s">
        <v>120</v>
      </c>
      <c r="R133" s="93" t="s">
        <v>120</v>
      </c>
      <c r="S133" s="93" t="s">
        <v>120</v>
      </c>
      <c r="T133" s="93" t="s">
        <v>120</v>
      </c>
      <c r="U133" s="93" t="s">
        <v>506</v>
      </c>
      <c r="V133" s="93" t="s">
        <v>122</v>
      </c>
    </row>
    <row r="134" spans="1:22" x14ac:dyDescent="0.2">
      <c r="A134" s="93" t="s">
        <v>290</v>
      </c>
      <c r="B134" t="e">
        <f t="shared" si="18"/>
        <v>#N/A</v>
      </c>
      <c r="C134" t="e">
        <f t="shared" si="19"/>
        <v>#N/A</v>
      </c>
      <c r="D134" t="e">
        <f t="shared" si="20"/>
        <v>#N/A</v>
      </c>
      <c r="E134" t="e">
        <f t="shared" si="21"/>
        <v>#N/A</v>
      </c>
      <c r="F134" t="e">
        <f t="shared" si="22"/>
        <v>#N/A</v>
      </c>
      <c r="G134" t="e">
        <f t="shared" si="23"/>
        <v>#N/A</v>
      </c>
      <c r="H134" s="106" t="e">
        <f t="shared" si="17"/>
        <v>#N/A</v>
      </c>
      <c r="N134" s="93" t="s">
        <v>443</v>
      </c>
      <c r="O134" s="93">
        <v>22.7</v>
      </c>
      <c r="P134" s="93">
        <v>22.2</v>
      </c>
      <c r="Q134" s="93">
        <v>5</v>
      </c>
      <c r="R134" s="93">
        <v>13</v>
      </c>
      <c r="S134" s="93">
        <v>23.26</v>
      </c>
      <c r="T134" s="93">
        <v>22.24</v>
      </c>
      <c r="U134" s="93" t="s">
        <v>508</v>
      </c>
      <c r="V134" s="93" t="s">
        <v>122</v>
      </c>
    </row>
    <row r="135" spans="1:22" x14ac:dyDescent="0.2">
      <c r="A135" s="93" t="s">
        <v>291</v>
      </c>
      <c r="B135">
        <f t="shared" si="18"/>
        <v>3141.6298999999999</v>
      </c>
      <c r="C135">
        <f t="shared" si="19"/>
        <v>3069.1298999999999</v>
      </c>
      <c r="D135" t="str">
        <f t="shared" si="20"/>
        <v>N/A</v>
      </c>
      <c r="E135" t="str">
        <f t="shared" si="21"/>
        <v>N/A</v>
      </c>
      <c r="F135" t="str">
        <f t="shared" si="22"/>
        <v>N/A</v>
      </c>
      <c r="G135" t="str">
        <f t="shared" si="23"/>
        <v>N/A</v>
      </c>
      <c r="H135" s="106" t="str">
        <f t="shared" si="17"/>
        <v>Long</v>
      </c>
      <c r="N135" s="93" t="s">
        <v>510</v>
      </c>
      <c r="O135" s="93">
        <v>4.47</v>
      </c>
      <c r="P135" s="93" t="s">
        <v>120</v>
      </c>
      <c r="Q135" s="93" t="s">
        <v>120</v>
      </c>
      <c r="R135" s="93" t="s">
        <v>120</v>
      </c>
      <c r="S135" s="93" t="s">
        <v>120</v>
      </c>
      <c r="T135" s="93" t="s">
        <v>120</v>
      </c>
      <c r="U135" s="93" t="s">
        <v>511</v>
      </c>
      <c r="V135" s="93" t="s">
        <v>122</v>
      </c>
    </row>
    <row r="136" spans="1:22" x14ac:dyDescent="0.2">
      <c r="A136" s="93" t="s">
        <v>293</v>
      </c>
      <c r="B136" t="e">
        <f t="shared" si="18"/>
        <v>#N/A</v>
      </c>
      <c r="C136" t="e">
        <f t="shared" si="19"/>
        <v>#N/A</v>
      </c>
      <c r="D136" t="e">
        <f t="shared" si="20"/>
        <v>#N/A</v>
      </c>
      <c r="E136" t="e">
        <f t="shared" si="21"/>
        <v>#N/A</v>
      </c>
      <c r="F136" t="e">
        <f t="shared" si="22"/>
        <v>#N/A</v>
      </c>
      <c r="G136" t="e">
        <f t="shared" si="23"/>
        <v>#N/A</v>
      </c>
      <c r="H136" s="106" t="e">
        <f t="shared" si="17"/>
        <v>#N/A</v>
      </c>
      <c r="N136" s="93" t="s">
        <v>448</v>
      </c>
      <c r="O136" s="93">
        <v>3.17</v>
      </c>
      <c r="P136" s="93">
        <v>2.99</v>
      </c>
      <c r="Q136" s="93">
        <v>21</v>
      </c>
      <c r="R136" s="93">
        <v>24</v>
      </c>
      <c r="S136" s="93">
        <v>3.11</v>
      </c>
      <c r="T136" s="93">
        <v>3.01</v>
      </c>
      <c r="U136" s="93" t="s">
        <v>517</v>
      </c>
      <c r="V136" s="93" t="s">
        <v>122</v>
      </c>
    </row>
    <row r="137" spans="1:22" x14ac:dyDescent="0.2">
      <c r="A137" s="93" t="s">
        <v>294</v>
      </c>
      <c r="B137" t="e">
        <f t="shared" si="18"/>
        <v>#N/A</v>
      </c>
      <c r="C137" t="e">
        <f t="shared" si="19"/>
        <v>#N/A</v>
      </c>
      <c r="D137" t="e">
        <f t="shared" si="20"/>
        <v>#N/A</v>
      </c>
      <c r="E137" t="e">
        <f t="shared" si="21"/>
        <v>#N/A</v>
      </c>
      <c r="F137" t="e">
        <f t="shared" si="22"/>
        <v>#N/A</v>
      </c>
      <c r="G137" t="e">
        <f t="shared" si="23"/>
        <v>#N/A</v>
      </c>
      <c r="H137" s="93"/>
      <c r="N137" s="93" t="s">
        <v>450</v>
      </c>
      <c r="O137" s="93">
        <v>0.51</v>
      </c>
      <c r="P137" s="93" t="s">
        <v>120</v>
      </c>
      <c r="Q137" s="93" t="s">
        <v>120</v>
      </c>
      <c r="R137" s="93" t="s">
        <v>120</v>
      </c>
      <c r="S137" s="93" t="s">
        <v>120</v>
      </c>
      <c r="T137" s="93" t="s">
        <v>120</v>
      </c>
      <c r="U137" s="93" t="s">
        <v>519</v>
      </c>
      <c r="V137" s="93" t="s">
        <v>122</v>
      </c>
    </row>
    <row r="138" spans="1:22" x14ac:dyDescent="0.2">
      <c r="A138" s="93" t="s">
        <v>295</v>
      </c>
      <c r="B138" t="e">
        <f t="shared" si="18"/>
        <v>#N/A</v>
      </c>
      <c r="C138" t="e">
        <f t="shared" si="19"/>
        <v>#N/A</v>
      </c>
      <c r="D138" t="e">
        <f t="shared" si="20"/>
        <v>#N/A</v>
      </c>
      <c r="E138" t="e">
        <f t="shared" si="21"/>
        <v>#N/A</v>
      </c>
      <c r="F138" t="e">
        <f t="shared" si="22"/>
        <v>#N/A</v>
      </c>
      <c r="G138" t="e">
        <f t="shared" si="23"/>
        <v>#N/A</v>
      </c>
      <c r="H138" s="93"/>
      <c r="N138" s="93" t="s">
        <v>452</v>
      </c>
      <c r="O138" s="93">
        <v>40.78</v>
      </c>
      <c r="P138" s="93">
        <v>42.86</v>
      </c>
      <c r="Q138" s="93">
        <v>48</v>
      </c>
      <c r="R138" s="93">
        <v>2</v>
      </c>
      <c r="S138" s="93">
        <v>35.82</v>
      </c>
      <c r="T138" s="93">
        <v>40.200000000000003</v>
      </c>
      <c r="U138" s="93" t="s">
        <v>452</v>
      </c>
      <c r="V138" s="93" t="s">
        <v>122</v>
      </c>
    </row>
    <row r="139" spans="1:22" x14ac:dyDescent="0.2">
      <c r="A139" s="93" t="s">
        <v>296</v>
      </c>
      <c r="B139" t="e">
        <f t="shared" si="18"/>
        <v>#N/A</v>
      </c>
      <c r="C139" t="e">
        <f t="shared" si="19"/>
        <v>#N/A</v>
      </c>
      <c r="D139" t="e">
        <f t="shared" si="20"/>
        <v>#N/A</v>
      </c>
      <c r="E139" t="e">
        <f t="shared" si="21"/>
        <v>#N/A</v>
      </c>
      <c r="F139" t="e">
        <f t="shared" si="22"/>
        <v>#N/A</v>
      </c>
      <c r="G139" t="e">
        <f t="shared" si="23"/>
        <v>#N/A</v>
      </c>
      <c r="H139" s="93"/>
      <c r="N139" s="93" t="s">
        <v>522</v>
      </c>
      <c r="O139" s="93">
        <v>10165.200199999999</v>
      </c>
      <c r="P139" s="93" t="s">
        <v>120</v>
      </c>
      <c r="Q139" s="93" t="s">
        <v>120</v>
      </c>
      <c r="R139" s="93" t="s">
        <v>120</v>
      </c>
      <c r="S139" s="93" t="s">
        <v>120</v>
      </c>
      <c r="T139" s="93" t="s">
        <v>120</v>
      </c>
      <c r="U139" s="93" t="s">
        <v>522</v>
      </c>
      <c r="V139" s="93" t="s">
        <v>122</v>
      </c>
    </row>
    <row r="140" spans="1:22" x14ac:dyDescent="0.2">
      <c r="A140" s="93" t="s">
        <v>297</v>
      </c>
      <c r="B140">
        <f t="shared" si="18"/>
        <v>2513.2199999999998</v>
      </c>
      <c r="C140">
        <f t="shared" si="19"/>
        <v>2457.3501000000001</v>
      </c>
      <c r="D140" t="str">
        <f t="shared" si="20"/>
        <v>N/A</v>
      </c>
      <c r="E140" t="str">
        <f t="shared" si="21"/>
        <v>N/A</v>
      </c>
      <c r="F140" t="str">
        <f t="shared" si="22"/>
        <v>N/A</v>
      </c>
      <c r="G140" t="str">
        <f t="shared" si="23"/>
        <v>N/A</v>
      </c>
      <c r="H140" s="93"/>
      <c r="N140" s="93" t="s">
        <v>980</v>
      </c>
      <c r="O140" s="93">
        <v>52.7</v>
      </c>
      <c r="P140" s="93">
        <v>45.18</v>
      </c>
      <c r="Q140" s="93" t="s">
        <v>120</v>
      </c>
      <c r="R140" s="93" t="s">
        <v>120</v>
      </c>
      <c r="S140" s="93" t="s">
        <v>120</v>
      </c>
      <c r="T140" s="93" t="s">
        <v>120</v>
      </c>
      <c r="U140" s="93" t="s">
        <v>981</v>
      </c>
      <c r="V140" s="93" t="s">
        <v>122</v>
      </c>
    </row>
    <row r="141" spans="1:22" x14ac:dyDescent="0.2">
      <c r="A141" s="93" t="s">
        <v>300</v>
      </c>
      <c r="B141">
        <f t="shared" si="18"/>
        <v>2.08</v>
      </c>
      <c r="C141">
        <f t="shared" si="19"/>
        <v>2.39</v>
      </c>
      <c r="D141">
        <f t="shared" si="20"/>
        <v>28</v>
      </c>
      <c r="E141">
        <f t="shared" si="21"/>
        <v>13</v>
      </c>
      <c r="F141">
        <f t="shared" si="22"/>
        <v>2.4</v>
      </c>
      <c r="G141">
        <f t="shared" si="23"/>
        <v>2.17</v>
      </c>
      <c r="H141" s="93"/>
      <c r="N141" s="93" t="s">
        <v>454</v>
      </c>
      <c r="O141" s="93">
        <v>3.36</v>
      </c>
      <c r="P141" s="93">
        <v>3.36</v>
      </c>
      <c r="Q141" s="93">
        <v>34</v>
      </c>
      <c r="R141" s="93" t="s">
        <v>120</v>
      </c>
      <c r="S141" s="93">
        <v>3.5</v>
      </c>
      <c r="T141" s="93" t="s">
        <v>120</v>
      </c>
      <c r="U141" s="93" t="s">
        <v>524</v>
      </c>
      <c r="V141" s="93" t="s">
        <v>122</v>
      </c>
    </row>
    <row r="142" spans="1:22" x14ac:dyDescent="0.2">
      <c r="A142" s="93" t="s">
        <v>303</v>
      </c>
      <c r="B142" t="e">
        <f t="shared" si="18"/>
        <v>#N/A</v>
      </c>
      <c r="C142" t="e">
        <f t="shared" si="19"/>
        <v>#N/A</v>
      </c>
      <c r="D142" t="e">
        <f t="shared" si="20"/>
        <v>#N/A</v>
      </c>
      <c r="E142" t="e">
        <f t="shared" si="21"/>
        <v>#N/A</v>
      </c>
      <c r="F142" t="e">
        <f t="shared" si="22"/>
        <v>#N/A</v>
      </c>
      <c r="G142" t="e">
        <f t="shared" si="23"/>
        <v>#N/A</v>
      </c>
      <c r="H142" s="93"/>
      <c r="N142" s="93" t="s">
        <v>456</v>
      </c>
      <c r="O142" s="93">
        <v>1.2350000000000001</v>
      </c>
      <c r="P142" s="93">
        <v>1.19</v>
      </c>
      <c r="Q142" s="93">
        <v>7</v>
      </c>
      <c r="R142" s="93">
        <v>21</v>
      </c>
      <c r="S142" s="93">
        <v>1.23</v>
      </c>
      <c r="T142" s="93">
        <v>1.19</v>
      </c>
      <c r="U142" s="93" t="s">
        <v>526</v>
      </c>
      <c r="V142" s="93" t="s">
        <v>122</v>
      </c>
    </row>
    <row r="143" spans="1:22" x14ac:dyDescent="0.2">
      <c r="A143" s="93" t="s">
        <v>304</v>
      </c>
      <c r="B143">
        <f t="shared" si="18"/>
        <v>44.4</v>
      </c>
      <c r="C143">
        <f t="shared" si="19"/>
        <v>48.32</v>
      </c>
      <c r="D143" t="str">
        <f t="shared" si="20"/>
        <v>N/A</v>
      </c>
      <c r="E143">
        <f t="shared" si="21"/>
        <v>1</v>
      </c>
      <c r="F143" t="str">
        <f t="shared" si="22"/>
        <v>N/A</v>
      </c>
      <c r="G143">
        <f t="shared" si="23"/>
        <v>44.8</v>
      </c>
      <c r="H143" s="93"/>
      <c r="N143" s="93" t="s">
        <v>540</v>
      </c>
      <c r="O143" s="93">
        <v>2.5099999999999998</v>
      </c>
      <c r="P143" s="93">
        <v>2.63</v>
      </c>
      <c r="Q143" s="93" t="s">
        <v>120</v>
      </c>
      <c r="R143" s="93" t="s">
        <v>120</v>
      </c>
      <c r="S143" s="93" t="s">
        <v>120</v>
      </c>
      <c r="T143" s="93" t="s">
        <v>120</v>
      </c>
      <c r="U143" s="93" t="s">
        <v>540</v>
      </c>
      <c r="V143" s="93" t="s">
        <v>122</v>
      </c>
    </row>
    <row r="144" spans="1:22" x14ac:dyDescent="0.2">
      <c r="A144" s="93" t="s">
        <v>305</v>
      </c>
      <c r="B144" t="e">
        <f t="shared" si="18"/>
        <v>#N/A</v>
      </c>
      <c r="C144" t="e">
        <f t="shared" si="19"/>
        <v>#N/A</v>
      </c>
      <c r="D144" t="e">
        <f t="shared" si="20"/>
        <v>#N/A</v>
      </c>
      <c r="E144" t="e">
        <f t="shared" si="21"/>
        <v>#N/A</v>
      </c>
      <c r="F144" t="e">
        <f t="shared" si="22"/>
        <v>#N/A</v>
      </c>
      <c r="G144" t="e">
        <f t="shared" si="23"/>
        <v>#N/A</v>
      </c>
      <c r="H144" s="93"/>
      <c r="N144" s="93" t="s">
        <v>473</v>
      </c>
      <c r="O144" s="93">
        <v>0.96599999999999997</v>
      </c>
      <c r="P144" s="93">
        <v>0.98399999999999999</v>
      </c>
      <c r="Q144" s="93" t="s">
        <v>120</v>
      </c>
      <c r="R144" s="93">
        <v>2</v>
      </c>
      <c r="S144" s="93" t="s">
        <v>120</v>
      </c>
      <c r="T144" s="93">
        <v>0.90200000000000002</v>
      </c>
      <c r="U144" s="93" t="s">
        <v>544</v>
      </c>
      <c r="V144" s="93" t="s">
        <v>122</v>
      </c>
    </row>
    <row r="145" spans="1:22" x14ac:dyDescent="0.2">
      <c r="A145" s="93" t="s">
        <v>306</v>
      </c>
      <c r="B145" t="e">
        <f t="shared" si="18"/>
        <v>#N/A</v>
      </c>
      <c r="C145" t="e">
        <f t="shared" si="19"/>
        <v>#N/A</v>
      </c>
      <c r="D145" t="e">
        <f t="shared" si="20"/>
        <v>#N/A</v>
      </c>
      <c r="E145" t="e">
        <f t="shared" si="21"/>
        <v>#N/A</v>
      </c>
      <c r="F145" t="e">
        <f t="shared" si="22"/>
        <v>#N/A</v>
      </c>
      <c r="G145" t="e">
        <f t="shared" si="23"/>
        <v>#N/A</v>
      </c>
      <c r="H145" s="93"/>
      <c r="N145" s="93" t="s">
        <v>546</v>
      </c>
      <c r="O145" s="93">
        <v>36.6</v>
      </c>
      <c r="P145" s="93">
        <v>35.4</v>
      </c>
      <c r="Q145" s="93">
        <v>17</v>
      </c>
      <c r="R145" s="93">
        <v>30</v>
      </c>
      <c r="S145" s="93">
        <v>29</v>
      </c>
      <c r="T145" s="93">
        <v>28</v>
      </c>
      <c r="U145" s="93" t="s">
        <v>547</v>
      </c>
      <c r="V145" s="93" t="s">
        <v>122</v>
      </c>
    </row>
    <row r="146" spans="1:22" x14ac:dyDescent="0.2">
      <c r="A146" s="93" t="s">
        <v>307</v>
      </c>
      <c r="B146">
        <f t="shared" si="18"/>
        <v>3439.03</v>
      </c>
      <c r="C146">
        <f t="shared" si="19"/>
        <v>3418.02</v>
      </c>
      <c r="D146" t="str">
        <f t="shared" si="20"/>
        <v>N/A</v>
      </c>
      <c r="E146" t="str">
        <f t="shared" si="21"/>
        <v>N/A</v>
      </c>
      <c r="F146" t="str">
        <f t="shared" si="22"/>
        <v>N/A</v>
      </c>
      <c r="G146" t="str">
        <f t="shared" si="23"/>
        <v>N/A</v>
      </c>
      <c r="H146" s="93"/>
      <c r="N146" s="93" t="s">
        <v>478</v>
      </c>
      <c r="O146" s="93">
        <v>44.9</v>
      </c>
      <c r="P146" s="93">
        <v>46</v>
      </c>
      <c r="Q146" s="93">
        <v>12</v>
      </c>
      <c r="R146" s="93">
        <v>1</v>
      </c>
      <c r="S146" s="93">
        <v>42</v>
      </c>
      <c r="T146" s="93">
        <v>44.35</v>
      </c>
      <c r="U146" s="93" t="s">
        <v>553</v>
      </c>
      <c r="V146" s="93" t="s">
        <v>122</v>
      </c>
    </row>
    <row r="147" spans="1:22" x14ac:dyDescent="0.2">
      <c r="A147" s="93" t="s">
        <v>309</v>
      </c>
      <c r="B147" t="e">
        <f t="shared" si="18"/>
        <v>#N/A</v>
      </c>
      <c r="C147" t="e">
        <f t="shared" si="19"/>
        <v>#N/A</v>
      </c>
      <c r="D147" t="e">
        <f t="shared" si="20"/>
        <v>#N/A</v>
      </c>
      <c r="E147" t="e">
        <f t="shared" si="21"/>
        <v>#N/A</v>
      </c>
      <c r="F147" t="e">
        <f t="shared" si="22"/>
        <v>#N/A</v>
      </c>
      <c r="G147" t="e">
        <f t="shared" si="23"/>
        <v>#N/A</v>
      </c>
      <c r="H147" s="93"/>
      <c r="N147" s="93" t="s">
        <v>480</v>
      </c>
      <c r="O147" s="93">
        <v>38.5</v>
      </c>
      <c r="P147" s="93">
        <v>39.6</v>
      </c>
      <c r="Q147" s="93">
        <v>21</v>
      </c>
      <c r="R147" s="93">
        <v>2</v>
      </c>
      <c r="S147" s="93">
        <v>38</v>
      </c>
      <c r="T147" s="93">
        <v>38.299999999999997</v>
      </c>
      <c r="U147" s="93" t="s">
        <v>555</v>
      </c>
      <c r="V147" s="93" t="s">
        <v>122</v>
      </c>
    </row>
    <row r="148" spans="1:22" x14ac:dyDescent="0.2">
      <c r="A148" s="93" t="s">
        <v>310</v>
      </c>
      <c r="B148" t="e">
        <f t="shared" si="18"/>
        <v>#N/A</v>
      </c>
      <c r="C148" t="e">
        <f t="shared" si="19"/>
        <v>#N/A</v>
      </c>
      <c r="D148" t="e">
        <f t="shared" si="20"/>
        <v>#N/A</v>
      </c>
      <c r="E148" t="e">
        <f t="shared" si="21"/>
        <v>#N/A</v>
      </c>
      <c r="F148" t="e">
        <f t="shared" si="22"/>
        <v>#N/A</v>
      </c>
      <c r="G148" t="e">
        <f t="shared" si="23"/>
        <v>#N/A</v>
      </c>
      <c r="H148" s="93"/>
      <c r="N148" s="93" t="s">
        <v>482</v>
      </c>
      <c r="O148" s="93">
        <v>2.38</v>
      </c>
      <c r="P148" s="93">
        <v>2.35</v>
      </c>
      <c r="Q148" s="93" t="s">
        <v>120</v>
      </c>
      <c r="R148" s="93" t="s">
        <v>120</v>
      </c>
      <c r="S148" s="93" t="s">
        <v>120</v>
      </c>
      <c r="T148" s="93" t="s">
        <v>120</v>
      </c>
      <c r="U148" s="93" t="s">
        <v>557</v>
      </c>
      <c r="V148" s="93" t="s">
        <v>122</v>
      </c>
    </row>
    <row r="149" spans="1:22" x14ac:dyDescent="0.2">
      <c r="A149" s="93" t="s">
        <v>312</v>
      </c>
      <c r="B149" t="e">
        <f t="shared" si="18"/>
        <v>#N/A</v>
      </c>
      <c r="C149" t="e">
        <f t="shared" si="19"/>
        <v>#N/A</v>
      </c>
      <c r="D149" t="e">
        <f t="shared" si="20"/>
        <v>#N/A</v>
      </c>
      <c r="E149" t="e">
        <f t="shared" si="21"/>
        <v>#N/A</v>
      </c>
      <c r="F149" t="e">
        <f t="shared" si="22"/>
        <v>#N/A</v>
      </c>
      <c r="G149" t="e">
        <f t="shared" si="23"/>
        <v>#N/A</v>
      </c>
      <c r="H149" s="93"/>
      <c r="N149" s="93" t="s">
        <v>559</v>
      </c>
      <c r="O149" s="93">
        <v>1.48</v>
      </c>
      <c r="P149" s="93">
        <v>1.518</v>
      </c>
      <c r="Q149" s="93" t="s">
        <v>120</v>
      </c>
      <c r="R149" s="93">
        <v>20</v>
      </c>
      <c r="S149" s="93" t="s">
        <v>120</v>
      </c>
      <c r="T149" s="93">
        <v>1.476</v>
      </c>
      <c r="U149" s="93" t="s">
        <v>559</v>
      </c>
      <c r="V149" s="93" t="s">
        <v>122</v>
      </c>
    </row>
    <row r="150" spans="1:22" x14ac:dyDescent="0.2">
      <c r="A150" s="93" t="s">
        <v>313</v>
      </c>
      <c r="B150" t="e">
        <f t="shared" si="18"/>
        <v>#N/A</v>
      </c>
      <c r="C150" t="e">
        <f t="shared" si="19"/>
        <v>#N/A</v>
      </c>
      <c r="D150" t="e">
        <f t="shared" si="20"/>
        <v>#N/A</v>
      </c>
      <c r="E150" t="e">
        <f t="shared" si="21"/>
        <v>#N/A</v>
      </c>
      <c r="F150" t="e">
        <f t="shared" si="22"/>
        <v>#N/A</v>
      </c>
      <c r="G150" t="e">
        <f t="shared" si="23"/>
        <v>#N/A</v>
      </c>
      <c r="H150" s="93"/>
      <c r="N150" s="93" t="s">
        <v>563</v>
      </c>
      <c r="O150" s="93">
        <v>10.35</v>
      </c>
      <c r="P150" s="93">
        <v>10.41</v>
      </c>
      <c r="Q150" s="93">
        <v>43</v>
      </c>
      <c r="R150" s="93">
        <v>7</v>
      </c>
      <c r="S150" s="93">
        <v>9.5</v>
      </c>
      <c r="T150" s="93">
        <v>9.9450000000000003</v>
      </c>
      <c r="U150" s="93" t="s">
        <v>563</v>
      </c>
      <c r="V150" s="93" t="s">
        <v>122</v>
      </c>
    </row>
    <row r="151" spans="1:22" x14ac:dyDescent="0.2">
      <c r="A151" s="93" t="s">
        <v>315</v>
      </c>
      <c r="B151">
        <f t="shared" si="18"/>
        <v>1.79</v>
      </c>
      <c r="C151">
        <f t="shared" si="19"/>
        <v>1.84</v>
      </c>
      <c r="D151" t="str">
        <f t="shared" si="20"/>
        <v>N/A</v>
      </c>
      <c r="E151">
        <f t="shared" si="21"/>
        <v>1</v>
      </c>
      <c r="F151" t="str">
        <f t="shared" si="22"/>
        <v>N/A</v>
      </c>
      <c r="G151">
        <f t="shared" si="23"/>
        <v>1.7350000000000001</v>
      </c>
      <c r="H151" s="93"/>
      <c r="N151" s="93" t="s">
        <v>486</v>
      </c>
      <c r="O151" s="93">
        <v>2.16</v>
      </c>
      <c r="P151" s="93" t="s">
        <v>120</v>
      </c>
      <c r="Q151" s="93" t="s">
        <v>120</v>
      </c>
      <c r="R151" s="93" t="s">
        <v>120</v>
      </c>
      <c r="S151" s="93" t="s">
        <v>120</v>
      </c>
      <c r="T151" s="93" t="s">
        <v>120</v>
      </c>
      <c r="U151" s="93" t="s">
        <v>565</v>
      </c>
      <c r="V151" s="93" t="s">
        <v>122</v>
      </c>
    </row>
    <row r="152" spans="1:22" x14ac:dyDescent="0.2">
      <c r="A152" s="93" t="s">
        <v>317</v>
      </c>
      <c r="B152" t="e">
        <f t="shared" si="18"/>
        <v>#N/A</v>
      </c>
      <c r="C152" t="e">
        <f t="shared" si="19"/>
        <v>#N/A</v>
      </c>
      <c r="D152" t="e">
        <f t="shared" si="20"/>
        <v>#N/A</v>
      </c>
      <c r="E152" t="e">
        <f t="shared" si="21"/>
        <v>#N/A</v>
      </c>
      <c r="F152" t="e">
        <f t="shared" si="22"/>
        <v>#N/A</v>
      </c>
      <c r="G152" t="e">
        <f t="shared" si="23"/>
        <v>#N/A</v>
      </c>
      <c r="H152" s="93"/>
      <c r="N152" s="93" t="s">
        <v>991</v>
      </c>
      <c r="O152" s="93">
        <v>0.85</v>
      </c>
      <c r="P152" s="93">
        <v>0.85</v>
      </c>
      <c r="Q152" s="93" t="s">
        <v>120</v>
      </c>
      <c r="R152" s="93" t="s">
        <v>120</v>
      </c>
      <c r="S152" s="93" t="s">
        <v>120</v>
      </c>
      <c r="T152" s="93" t="s">
        <v>120</v>
      </c>
      <c r="U152" s="93" t="s">
        <v>570</v>
      </c>
      <c r="V152" s="93" t="s">
        <v>122</v>
      </c>
    </row>
    <row r="153" spans="1:22" x14ac:dyDescent="0.2">
      <c r="A153" s="93" t="s">
        <v>319</v>
      </c>
      <c r="B153">
        <f t="shared" si="18"/>
        <v>0.33450000000000002</v>
      </c>
      <c r="C153">
        <f t="shared" si="19"/>
        <v>0.36449999999999999</v>
      </c>
      <c r="D153">
        <f t="shared" si="20"/>
        <v>41</v>
      </c>
      <c r="E153">
        <f t="shared" si="21"/>
        <v>14</v>
      </c>
      <c r="F153">
        <f t="shared" si="22"/>
        <v>0.36399999999999999</v>
      </c>
      <c r="G153">
        <f t="shared" si="23"/>
        <v>0.34949999999999998</v>
      </c>
      <c r="H153" s="93"/>
      <c r="N153" s="93" t="s">
        <v>569</v>
      </c>
      <c r="O153" s="93">
        <v>0.85</v>
      </c>
      <c r="P153" s="93">
        <v>0.85</v>
      </c>
      <c r="Q153" s="93" t="s">
        <v>120</v>
      </c>
      <c r="R153" s="93" t="s">
        <v>120</v>
      </c>
      <c r="S153" s="93" t="s">
        <v>120</v>
      </c>
      <c r="T153" s="93" t="s">
        <v>120</v>
      </c>
      <c r="U153" s="93" t="s">
        <v>570</v>
      </c>
      <c r="V153" s="93" t="s">
        <v>122</v>
      </c>
    </row>
    <row r="154" spans="1:22" x14ac:dyDescent="0.2">
      <c r="A154" s="93" t="s">
        <v>321</v>
      </c>
      <c r="B154">
        <f t="shared" si="18"/>
        <v>4.2300000000000004</v>
      </c>
      <c r="C154">
        <f t="shared" si="19"/>
        <v>4.1500000000000004</v>
      </c>
      <c r="D154">
        <f t="shared" si="20"/>
        <v>33</v>
      </c>
      <c r="E154" t="str">
        <f t="shared" si="21"/>
        <v>N/A</v>
      </c>
      <c r="F154">
        <f t="shared" si="22"/>
        <v>4.33</v>
      </c>
      <c r="G154" t="str">
        <f t="shared" si="23"/>
        <v>N/A</v>
      </c>
      <c r="H154" s="93"/>
      <c r="N154" s="93" t="s">
        <v>490</v>
      </c>
      <c r="O154" s="93">
        <v>19.64</v>
      </c>
      <c r="P154" s="93">
        <v>19.82</v>
      </c>
      <c r="Q154" s="93">
        <v>39</v>
      </c>
      <c r="R154" s="93">
        <v>7</v>
      </c>
      <c r="S154" s="93">
        <v>18.86</v>
      </c>
      <c r="T154" s="93">
        <v>18.78</v>
      </c>
      <c r="U154" s="93" t="s">
        <v>22</v>
      </c>
      <c r="V154" s="93" t="s">
        <v>122</v>
      </c>
    </row>
    <row r="155" spans="1:22" x14ac:dyDescent="0.2">
      <c r="A155" s="93" t="s">
        <v>323</v>
      </c>
      <c r="B155" t="e">
        <f t="shared" si="18"/>
        <v>#N/A</v>
      </c>
      <c r="C155" t="e">
        <f t="shared" si="19"/>
        <v>#N/A</v>
      </c>
      <c r="D155" t="e">
        <f t="shared" si="20"/>
        <v>#N/A</v>
      </c>
      <c r="E155" t="e">
        <f t="shared" si="21"/>
        <v>#N/A</v>
      </c>
      <c r="F155" t="e">
        <f t="shared" si="22"/>
        <v>#N/A</v>
      </c>
      <c r="G155" t="e">
        <f t="shared" si="23"/>
        <v>#N/A</v>
      </c>
      <c r="H155" s="93"/>
      <c r="N155" s="93" t="s">
        <v>492</v>
      </c>
      <c r="O155" s="93">
        <v>11.2</v>
      </c>
      <c r="P155" s="93">
        <v>10.88</v>
      </c>
      <c r="Q155" s="93" t="s">
        <v>120</v>
      </c>
      <c r="R155" s="93" t="s">
        <v>120</v>
      </c>
      <c r="S155" s="93" t="s">
        <v>120</v>
      </c>
      <c r="T155" s="93" t="s">
        <v>120</v>
      </c>
      <c r="U155" s="93" t="s">
        <v>99</v>
      </c>
      <c r="V155" s="93" t="s">
        <v>122</v>
      </c>
    </row>
    <row r="156" spans="1:22" x14ac:dyDescent="0.2">
      <c r="A156" s="93" t="s">
        <v>325</v>
      </c>
      <c r="B156" t="e">
        <f t="shared" si="18"/>
        <v>#N/A</v>
      </c>
      <c r="C156" t="e">
        <f t="shared" si="19"/>
        <v>#N/A</v>
      </c>
      <c r="D156" t="e">
        <f t="shared" si="20"/>
        <v>#N/A</v>
      </c>
      <c r="E156" t="e">
        <f t="shared" si="21"/>
        <v>#N/A</v>
      </c>
      <c r="F156" t="e">
        <f t="shared" si="22"/>
        <v>#N/A</v>
      </c>
      <c r="G156" t="e">
        <f t="shared" si="23"/>
        <v>#N/A</v>
      </c>
      <c r="H156" s="93"/>
      <c r="N156" s="93" t="s">
        <v>494</v>
      </c>
      <c r="O156" s="93">
        <v>0.85599999999999998</v>
      </c>
      <c r="P156" s="93">
        <v>0.77</v>
      </c>
      <c r="Q156" s="93">
        <v>0</v>
      </c>
      <c r="R156" s="93">
        <v>4</v>
      </c>
      <c r="S156" s="93">
        <v>0.85599999999999998</v>
      </c>
      <c r="T156" s="93">
        <v>0.79600000000000004</v>
      </c>
      <c r="U156" s="93" t="s">
        <v>574</v>
      </c>
      <c r="V156" s="93" t="s">
        <v>122</v>
      </c>
    </row>
    <row r="157" spans="1:22" x14ac:dyDescent="0.2">
      <c r="A157" s="93" t="s">
        <v>327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498</v>
      </c>
      <c r="O157" s="93">
        <v>3.35</v>
      </c>
      <c r="P157" s="93">
        <v>3.56</v>
      </c>
      <c r="Q157" s="93">
        <v>8</v>
      </c>
      <c r="R157" s="93">
        <v>1</v>
      </c>
      <c r="S157" s="93">
        <v>3.51</v>
      </c>
      <c r="T157" s="93">
        <v>3.2</v>
      </c>
      <c r="U157" s="93" t="s">
        <v>578</v>
      </c>
      <c r="V157" s="93" t="s">
        <v>122</v>
      </c>
    </row>
    <row r="158" spans="1:22" x14ac:dyDescent="0.2">
      <c r="A158" s="93" t="s">
        <v>329</v>
      </c>
      <c r="B158" t="e">
        <f t="shared" ref="B158:B189" si="24">VLOOKUP($A158,$N$5:$U$375,2,FALSE)</f>
        <v>#N/A</v>
      </c>
      <c r="C158" t="e">
        <f t="shared" si="19"/>
        <v>#N/A</v>
      </c>
      <c r="D158" t="e">
        <f t="shared" si="20"/>
        <v>#N/A</v>
      </c>
      <c r="E158" t="e">
        <f t="shared" si="21"/>
        <v>#N/A</v>
      </c>
      <c r="F158" t="e">
        <f t="shared" si="22"/>
        <v>#N/A</v>
      </c>
      <c r="G158" t="e">
        <f t="shared" si="23"/>
        <v>#N/A</v>
      </c>
      <c r="H158" s="93"/>
      <c r="N158" s="93" t="s">
        <v>503</v>
      </c>
      <c r="O158" s="93">
        <v>9.25</v>
      </c>
      <c r="P158" s="93">
        <v>8.8780000000000001</v>
      </c>
      <c r="Q158" s="93">
        <v>33</v>
      </c>
      <c r="R158" s="93" t="s">
        <v>120</v>
      </c>
      <c r="S158" s="93">
        <v>8.7460000000000004</v>
      </c>
      <c r="T158" s="93" t="s">
        <v>120</v>
      </c>
      <c r="U158" s="93" t="s">
        <v>36</v>
      </c>
      <c r="V158" s="93" t="s">
        <v>122</v>
      </c>
    </row>
    <row r="159" spans="1:22" x14ac:dyDescent="0.2">
      <c r="A159" s="93" t="s">
        <v>331</v>
      </c>
      <c r="B159">
        <f t="shared" si="24"/>
        <v>6.12</v>
      </c>
      <c r="C159">
        <f t="shared" si="19"/>
        <v>6.87</v>
      </c>
      <c r="D159" t="str">
        <f t="shared" si="20"/>
        <v>N/A</v>
      </c>
      <c r="E159">
        <f t="shared" si="21"/>
        <v>16</v>
      </c>
      <c r="F159" t="str">
        <f t="shared" si="22"/>
        <v>N/A</v>
      </c>
      <c r="G159">
        <f t="shared" si="23"/>
        <v>6.63</v>
      </c>
      <c r="H159" s="93"/>
      <c r="N159" s="93" t="s">
        <v>507</v>
      </c>
      <c r="O159" s="93">
        <v>9.2899999999999991</v>
      </c>
      <c r="P159" s="93">
        <v>9.9</v>
      </c>
      <c r="Q159" s="93">
        <v>14</v>
      </c>
      <c r="R159" s="93">
        <v>2</v>
      </c>
      <c r="S159" s="93">
        <v>9.7200000000000006</v>
      </c>
      <c r="T159" s="93">
        <v>9.4</v>
      </c>
      <c r="U159" s="93" t="s">
        <v>27</v>
      </c>
      <c r="V159" s="93" t="s">
        <v>122</v>
      </c>
    </row>
    <row r="160" spans="1:22" x14ac:dyDescent="0.2">
      <c r="A160" s="93" t="s">
        <v>332</v>
      </c>
      <c r="B160" t="e">
        <f t="shared" si="24"/>
        <v>#N/A</v>
      </c>
      <c r="C160" t="e">
        <f t="shared" si="19"/>
        <v>#N/A</v>
      </c>
      <c r="D160" t="e">
        <f t="shared" si="20"/>
        <v>#N/A</v>
      </c>
      <c r="E160" t="e">
        <f t="shared" si="21"/>
        <v>#N/A</v>
      </c>
      <c r="F160" t="e">
        <f t="shared" si="22"/>
        <v>#N/A</v>
      </c>
      <c r="G160" t="e">
        <f t="shared" si="23"/>
        <v>#N/A</v>
      </c>
      <c r="H160" s="93"/>
      <c r="N160" s="93" t="s">
        <v>512</v>
      </c>
      <c r="O160" s="93">
        <v>8</v>
      </c>
      <c r="P160" s="93">
        <v>8.24</v>
      </c>
      <c r="Q160" s="93" t="s">
        <v>120</v>
      </c>
      <c r="R160" s="93">
        <v>35</v>
      </c>
      <c r="S160" s="93" t="s">
        <v>120</v>
      </c>
      <c r="T160" s="93">
        <v>8.02</v>
      </c>
      <c r="U160" s="93" t="s">
        <v>590</v>
      </c>
      <c r="V160" s="93" t="s">
        <v>122</v>
      </c>
    </row>
    <row r="161" spans="1:22" x14ac:dyDescent="0.2">
      <c r="A161" s="93" t="s">
        <v>334</v>
      </c>
      <c r="B161" t="e">
        <f t="shared" si="24"/>
        <v>#N/A</v>
      </c>
      <c r="C161" t="e">
        <f t="shared" si="19"/>
        <v>#N/A</v>
      </c>
      <c r="D161" t="e">
        <f t="shared" si="20"/>
        <v>#N/A</v>
      </c>
      <c r="E161" t="e">
        <f t="shared" si="21"/>
        <v>#N/A</v>
      </c>
      <c r="F161" t="e">
        <f t="shared" si="22"/>
        <v>#N/A</v>
      </c>
      <c r="G161" t="e">
        <f t="shared" si="23"/>
        <v>#N/A</v>
      </c>
      <c r="H161" s="93"/>
      <c r="N161" s="93" t="s">
        <v>520</v>
      </c>
      <c r="O161" s="93">
        <v>15</v>
      </c>
      <c r="P161" s="93">
        <v>14.3</v>
      </c>
      <c r="Q161" s="93">
        <v>0</v>
      </c>
      <c r="R161" s="93">
        <v>26</v>
      </c>
      <c r="S161" s="93">
        <v>15</v>
      </c>
      <c r="T161" s="93">
        <v>15</v>
      </c>
      <c r="U161" s="93" t="s">
        <v>597</v>
      </c>
      <c r="V161" s="93" t="s">
        <v>122</v>
      </c>
    </row>
    <row r="162" spans="1:22" x14ac:dyDescent="0.2">
      <c r="A162" s="93" t="s">
        <v>336</v>
      </c>
      <c r="B162">
        <f t="shared" si="24"/>
        <v>1.38</v>
      </c>
      <c r="C162">
        <f t="shared" si="19"/>
        <v>1.46</v>
      </c>
      <c r="D162" t="str">
        <f t="shared" si="20"/>
        <v>N/A</v>
      </c>
      <c r="E162">
        <f t="shared" si="21"/>
        <v>34</v>
      </c>
      <c r="F162" t="str">
        <f t="shared" si="22"/>
        <v>N/A</v>
      </c>
      <c r="G162">
        <f t="shared" si="23"/>
        <v>1.44</v>
      </c>
      <c r="H162" s="93"/>
      <c r="N162" s="93" t="s">
        <v>521</v>
      </c>
      <c r="O162" s="93">
        <v>5.0599999999999996</v>
      </c>
      <c r="P162" s="93">
        <v>4.5999999999999996</v>
      </c>
      <c r="Q162" s="93">
        <v>15</v>
      </c>
      <c r="R162" s="93">
        <v>19</v>
      </c>
      <c r="S162" s="93">
        <v>4.665</v>
      </c>
      <c r="T162" s="93">
        <v>4.3250000000000002</v>
      </c>
      <c r="U162" s="93" t="s">
        <v>47</v>
      </c>
      <c r="V162" s="93" t="s">
        <v>122</v>
      </c>
    </row>
    <row r="163" spans="1:22" x14ac:dyDescent="0.2">
      <c r="A163" s="93" t="s">
        <v>337</v>
      </c>
      <c r="B163">
        <f t="shared" si="24"/>
        <v>3.2749999999999999</v>
      </c>
      <c r="C163">
        <f t="shared" si="19"/>
        <v>3.415</v>
      </c>
      <c r="D163" t="str">
        <f t="shared" si="20"/>
        <v>N/A</v>
      </c>
      <c r="E163">
        <f t="shared" si="21"/>
        <v>14</v>
      </c>
      <c r="F163" t="str">
        <f t="shared" si="22"/>
        <v>N/A</v>
      </c>
      <c r="G163">
        <f t="shared" si="23"/>
        <v>3.4649999999999999</v>
      </c>
      <c r="H163" s="93"/>
      <c r="N163" s="93" t="s">
        <v>529</v>
      </c>
      <c r="O163" s="93">
        <v>0.222</v>
      </c>
      <c r="P163" s="93">
        <v>0.32</v>
      </c>
      <c r="Q163" s="93">
        <v>19</v>
      </c>
      <c r="R163" s="93">
        <v>6</v>
      </c>
      <c r="S163" s="93">
        <v>0.30399999999999999</v>
      </c>
      <c r="T163" s="93">
        <v>0.26200000000000001</v>
      </c>
      <c r="U163" s="93" t="s">
        <v>606</v>
      </c>
      <c r="V163" s="93" t="s">
        <v>122</v>
      </c>
    </row>
    <row r="164" spans="1:22" x14ac:dyDescent="0.2">
      <c r="A164" s="93" t="s">
        <v>338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608</v>
      </c>
      <c r="O164" s="93">
        <v>1.3360000000000001</v>
      </c>
      <c r="P164" s="93">
        <v>1.38</v>
      </c>
      <c r="Q164" s="93" t="s">
        <v>120</v>
      </c>
      <c r="R164" s="93">
        <v>26</v>
      </c>
      <c r="S164" s="93" t="s">
        <v>120</v>
      </c>
      <c r="T164" s="93">
        <v>1.35</v>
      </c>
      <c r="U164" s="93" t="s">
        <v>609</v>
      </c>
      <c r="V164" s="93" t="s">
        <v>122</v>
      </c>
    </row>
    <row r="165" spans="1:22" x14ac:dyDescent="0.2">
      <c r="A165" s="93" t="s">
        <v>339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535</v>
      </c>
      <c r="O165" s="93">
        <v>9</v>
      </c>
      <c r="P165" s="93">
        <v>8</v>
      </c>
      <c r="Q165" s="93">
        <v>32</v>
      </c>
      <c r="R165" s="93">
        <v>42</v>
      </c>
      <c r="S165" s="93">
        <v>7.63</v>
      </c>
      <c r="T165" s="93">
        <v>7.18</v>
      </c>
      <c r="U165" s="93" t="s">
        <v>614</v>
      </c>
      <c r="V165" s="93" t="s">
        <v>122</v>
      </c>
    </row>
    <row r="166" spans="1:22" x14ac:dyDescent="0.2">
      <c r="A166" s="93" t="s">
        <v>340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616</v>
      </c>
      <c r="O166" s="93">
        <v>2.92</v>
      </c>
      <c r="P166" s="93">
        <v>3.28</v>
      </c>
      <c r="Q166" s="93" t="s">
        <v>120</v>
      </c>
      <c r="R166" s="93" t="s">
        <v>120</v>
      </c>
      <c r="S166" s="93" t="s">
        <v>120</v>
      </c>
      <c r="T166" s="93" t="s">
        <v>120</v>
      </c>
      <c r="U166" s="93" t="s">
        <v>617</v>
      </c>
      <c r="V166" s="93" t="s">
        <v>122</v>
      </c>
    </row>
    <row r="167" spans="1:22" x14ac:dyDescent="0.2">
      <c r="A167" s="93" t="s">
        <v>341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621</v>
      </c>
      <c r="O167" s="93">
        <v>5.45</v>
      </c>
      <c r="P167" s="93">
        <v>5.67</v>
      </c>
      <c r="Q167" s="93">
        <v>32</v>
      </c>
      <c r="R167" s="93">
        <v>24</v>
      </c>
      <c r="S167" s="93">
        <v>5.88</v>
      </c>
      <c r="T167" s="93">
        <v>5.6</v>
      </c>
      <c r="U167" s="93" t="s">
        <v>621</v>
      </c>
      <c r="V167" s="93" t="s">
        <v>122</v>
      </c>
    </row>
    <row r="168" spans="1:22" x14ac:dyDescent="0.2">
      <c r="A168" s="93" t="s">
        <v>342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589</v>
      </c>
      <c r="O168" s="93">
        <v>7.2</v>
      </c>
      <c r="P168" s="93">
        <v>7</v>
      </c>
      <c r="Q168" s="93">
        <v>29</v>
      </c>
      <c r="R168" s="93">
        <v>38</v>
      </c>
      <c r="S168" s="93">
        <v>6.7</v>
      </c>
      <c r="T168" s="93">
        <v>6.18</v>
      </c>
      <c r="U168" s="93" t="s">
        <v>589</v>
      </c>
      <c r="V168" s="93" t="s">
        <v>122</v>
      </c>
    </row>
    <row r="169" spans="1:22" x14ac:dyDescent="0.2">
      <c r="A169" s="93" t="s">
        <v>343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539</v>
      </c>
      <c r="O169" s="93">
        <v>1.8</v>
      </c>
      <c r="P169" s="93">
        <v>1.7</v>
      </c>
      <c r="Q169" s="93">
        <v>28</v>
      </c>
      <c r="R169" s="93">
        <v>38</v>
      </c>
      <c r="S169" s="93">
        <v>1.68</v>
      </c>
      <c r="T169" s="93">
        <v>1.5649999999999999</v>
      </c>
      <c r="U169" s="93" t="s">
        <v>623</v>
      </c>
      <c r="V169" s="93" t="s">
        <v>122</v>
      </c>
    </row>
    <row r="170" spans="1:22" x14ac:dyDescent="0.2">
      <c r="A170" s="93" t="s">
        <v>345</v>
      </c>
      <c r="B170">
        <f t="shared" si="24"/>
        <v>440</v>
      </c>
      <c r="C170">
        <f t="shared" si="19"/>
        <v>418</v>
      </c>
      <c r="D170">
        <f t="shared" si="20"/>
        <v>6</v>
      </c>
      <c r="E170">
        <f t="shared" si="21"/>
        <v>40</v>
      </c>
      <c r="F170">
        <f t="shared" si="22"/>
        <v>437</v>
      </c>
      <c r="G170">
        <f t="shared" si="23"/>
        <v>419</v>
      </c>
      <c r="H170" s="93"/>
      <c r="N170" s="93" t="s">
        <v>992</v>
      </c>
      <c r="O170" s="93">
        <v>1.8</v>
      </c>
      <c r="P170" s="93">
        <v>1.7</v>
      </c>
      <c r="Q170" s="93">
        <v>28</v>
      </c>
      <c r="R170" s="93">
        <v>38</v>
      </c>
      <c r="S170" s="93">
        <v>1.68</v>
      </c>
      <c r="T170" s="93">
        <v>1.5649999999999999</v>
      </c>
      <c r="U170" s="93" t="s">
        <v>623</v>
      </c>
      <c r="V170" s="93" t="s">
        <v>122</v>
      </c>
    </row>
    <row r="171" spans="1:22" x14ac:dyDescent="0.2">
      <c r="A171" s="93" t="s">
        <v>346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545</v>
      </c>
      <c r="O171" s="93">
        <v>5058.7402000000002</v>
      </c>
      <c r="P171" s="93">
        <v>4946.2700000000004</v>
      </c>
      <c r="Q171" s="93" t="s">
        <v>120</v>
      </c>
      <c r="R171" s="93" t="s">
        <v>120</v>
      </c>
      <c r="S171" s="93" t="s">
        <v>120</v>
      </c>
      <c r="T171" s="93" t="s">
        <v>120</v>
      </c>
      <c r="U171" s="93" t="s">
        <v>629</v>
      </c>
      <c r="V171" s="93" t="s">
        <v>122</v>
      </c>
    </row>
    <row r="172" spans="1:22" x14ac:dyDescent="0.2">
      <c r="A172" s="93" t="s">
        <v>347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633</v>
      </c>
      <c r="O172" s="93">
        <v>0.14149999999999999</v>
      </c>
      <c r="P172" s="93">
        <v>0.17649999999999999</v>
      </c>
      <c r="Q172" s="93">
        <v>30</v>
      </c>
      <c r="R172" s="93">
        <v>8</v>
      </c>
      <c r="S172" s="93">
        <v>0.16500000000000001</v>
      </c>
      <c r="T172" s="93">
        <v>0.159</v>
      </c>
      <c r="U172" s="93" t="s">
        <v>634</v>
      </c>
      <c r="V172" s="93" t="s">
        <v>122</v>
      </c>
    </row>
    <row r="173" spans="1:22" x14ac:dyDescent="0.2">
      <c r="A173" s="93" t="s">
        <v>349</v>
      </c>
      <c r="B173">
        <f t="shared" si="24"/>
        <v>1.81</v>
      </c>
      <c r="C173">
        <f t="shared" si="19"/>
        <v>1.9</v>
      </c>
      <c r="D173" t="str">
        <f t="shared" si="20"/>
        <v>N/A</v>
      </c>
      <c r="E173">
        <f t="shared" si="21"/>
        <v>7</v>
      </c>
      <c r="F173" t="str">
        <f t="shared" si="22"/>
        <v>N/A</v>
      </c>
      <c r="G173">
        <f t="shared" si="23"/>
        <v>1.82</v>
      </c>
      <c r="H173" s="93"/>
      <c r="N173" s="93" t="s">
        <v>552</v>
      </c>
      <c r="O173" s="93">
        <v>14.68</v>
      </c>
      <c r="P173" s="93">
        <v>14.68</v>
      </c>
      <c r="Q173" s="93">
        <v>33</v>
      </c>
      <c r="R173" s="93">
        <v>34</v>
      </c>
      <c r="S173" s="93">
        <v>15.36</v>
      </c>
      <c r="T173" s="93">
        <v>14.7</v>
      </c>
      <c r="U173" s="93" t="s">
        <v>638</v>
      </c>
      <c r="V173" s="93" t="s">
        <v>122</v>
      </c>
    </row>
    <row r="174" spans="1:22" x14ac:dyDescent="0.2">
      <c r="A174" s="93" t="s">
        <v>350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554</v>
      </c>
      <c r="O174" s="93">
        <v>1.48</v>
      </c>
      <c r="P174" s="93">
        <v>1.5</v>
      </c>
      <c r="Q174" s="93" t="s">
        <v>120</v>
      </c>
      <c r="R174" s="93" t="s">
        <v>120</v>
      </c>
      <c r="S174" s="93" t="s">
        <v>120</v>
      </c>
      <c r="T174" s="93" t="s">
        <v>120</v>
      </c>
      <c r="U174" s="93" t="s">
        <v>640</v>
      </c>
      <c r="V174" s="93" t="s">
        <v>122</v>
      </c>
    </row>
    <row r="175" spans="1:22" x14ac:dyDescent="0.2">
      <c r="A175" s="93" t="s">
        <v>351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993</v>
      </c>
      <c r="O175" s="93">
        <v>5.95</v>
      </c>
      <c r="P175" s="93">
        <v>6.3</v>
      </c>
      <c r="Q175" s="93" t="s">
        <v>120</v>
      </c>
      <c r="R175" s="93" t="s">
        <v>120</v>
      </c>
      <c r="S175" s="93" t="s">
        <v>120</v>
      </c>
      <c r="T175" s="93" t="s">
        <v>120</v>
      </c>
      <c r="U175" s="93" t="s">
        <v>993</v>
      </c>
      <c r="V175" s="93" t="s">
        <v>122</v>
      </c>
    </row>
    <row r="176" spans="1:22" x14ac:dyDescent="0.2">
      <c r="A176" s="93" t="s">
        <v>354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562</v>
      </c>
      <c r="O176" s="93">
        <v>0.29299999999999998</v>
      </c>
      <c r="P176" s="93">
        <v>0.29799999999999999</v>
      </c>
      <c r="Q176" s="93">
        <v>6</v>
      </c>
      <c r="R176" s="93">
        <v>2</v>
      </c>
      <c r="S176" s="93">
        <v>0.30099999999999999</v>
      </c>
      <c r="T176" s="93">
        <v>0.28399999999999997</v>
      </c>
      <c r="U176" s="93" t="s">
        <v>647</v>
      </c>
      <c r="V176" s="93" t="s">
        <v>122</v>
      </c>
    </row>
    <row r="177" spans="1:22" x14ac:dyDescent="0.2">
      <c r="A177" s="93" t="s">
        <v>355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356</v>
      </c>
      <c r="N177" s="93" t="s">
        <v>568</v>
      </c>
      <c r="O177" s="93">
        <v>2.59</v>
      </c>
      <c r="P177" s="93">
        <v>1.82</v>
      </c>
      <c r="Q177" s="93" t="s">
        <v>120</v>
      </c>
      <c r="R177" s="93" t="s">
        <v>120</v>
      </c>
      <c r="S177" s="93" t="s">
        <v>120</v>
      </c>
      <c r="T177" s="93" t="s">
        <v>120</v>
      </c>
      <c r="U177" s="93" t="s">
        <v>653</v>
      </c>
      <c r="V177" s="93" t="s">
        <v>122</v>
      </c>
    </row>
    <row r="178" spans="1:22" x14ac:dyDescent="0.2">
      <c r="A178" s="93" t="s">
        <v>357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32</v>
      </c>
      <c r="O178" s="93">
        <v>2.99</v>
      </c>
      <c r="P178" s="93">
        <v>3.1</v>
      </c>
      <c r="Q178" s="93">
        <v>8</v>
      </c>
      <c r="R178" s="93">
        <v>2</v>
      </c>
      <c r="S178" s="93">
        <v>3.06</v>
      </c>
      <c r="T178" s="93">
        <v>2.85</v>
      </c>
      <c r="U178" s="93" t="s">
        <v>32</v>
      </c>
      <c r="V178" s="93" t="s">
        <v>122</v>
      </c>
    </row>
    <row r="179" spans="1:22" x14ac:dyDescent="0.2">
      <c r="A179" s="93" t="s">
        <v>358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573</v>
      </c>
      <c r="O179" s="93">
        <v>7.36</v>
      </c>
      <c r="P179" s="93">
        <v>6.92</v>
      </c>
      <c r="Q179" s="93">
        <v>20</v>
      </c>
      <c r="R179" s="93">
        <v>49</v>
      </c>
      <c r="S179" s="93">
        <v>6.6</v>
      </c>
      <c r="T179" s="93">
        <v>6.38</v>
      </c>
      <c r="U179" s="93" t="s">
        <v>660</v>
      </c>
      <c r="V179" s="93" t="s">
        <v>122</v>
      </c>
    </row>
    <row r="180" spans="1:22" x14ac:dyDescent="0.2">
      <c r="A180" s="93" t="s">
        <v>359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575</v>
      </c>
      <c r="O180" s="93">
        <v>0.53800000000000003</v>
      </c>
      <c r="P180" s="93">
        <v>0.48199999999999998</v>
      </c>
      <c r="Q180" s="93">
        <v>41</v>
      </c>
      <c r="R180" s="93">
        <v>52</v>
      </c>
      <c r="S180" s="93">
        <v>0.51200000000000001</v>
      </c>
      <c r="T180" s="93">
        <v>0.49</v>
      </c>
      <c r="U180" s="93" t="s">
        <v>662</v>
      </c>
      <c r="V180" s="93" t="s">
        <v>122</v>
      </c>
    </row>
    <row r="181" spans="1:22" x14ac:dyDescent="0.2">
      <c r="A181" s="93" t="s">
        <v>360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581</v>
      </c>
      <c r="O181" s="93">
        <v>0.13800000000000001</v>
      </c>
      <c r="P181" s="93" t="s">
        <v>120</v>
      </c>
      <c r="Q181" s="93" t="s">
        <v>120</v>
      </c>
      <c r="R181" s="93" t="s">
        <v>120</v>
      </c>
      <c r="S181" s="93" t="s">
        <v>120</v>
      </c>
      <c r="T181" s="93" t="s">
        <v>120</v>
      </c>
      <c r="U181" s="93" t="s">
        <v>665</v>
      </c>
      <c r="V181" s="93" t="s">
        <v>122</v>
      </c>
    </row>
    <row r="182" spans="1:22" x14ac:dyDescent="0.2">
      <c r="A182" s="93" t="s">
        <v>361</v>
      </c>
      <c r="B182">
        <f t="shared" si="24"/>
        <v>0.43</v>
      </c>
      <c r="C182">
        <f t="shared" si="19"/>
        <v>0.45400000000000001</v>
      </c>
      <c r="D182">
        <f t="shared" si="20"/>
        <v>29</v>
      </c>
      <c r="E182">
        <f t="shared" si="21"/>
        <v>8</v>
      </c>
      <c r="F182">
        <f t="shared" si="22"/>
        <v>0.45400000000000001</v>
      </c>
      <c r="G182">
        <f t="shared" si="23"/>
        <v>0.41799999999999998</v>
      </c>
      <c r="H182" s="93"/>
      <c r="N182" s="93" t="s">
        <v>587</v>
      </c>
      <c r="O182" s="93">
        <v>20</v>
      </c>
      <c r="P182" s="93" t="s">
        <v>120</v>
      </c>
      <c r="Q182" s="93" t="s">
        <v>120</v>
      </c>
      <c r="R182" s="93" t="s">
        <v>120</v>
      </c>
      <c r="S182" s="93" t="s">
        <v>120</v>
      </c>
      <c r="T182" s="93" t="s">
        <v>120</v>
      </c>
      <c r="U182" s="93" t="s">
        <v>670</v>
      </c>
      <c r="V182" s="93" t="s">
        <v>122</v>
      </c>
    </row>
    <row r="183" spans="1:22" x14ac:dyDescent="0.2">
      <c r="A183" s="93" t="s">
        <v>362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593</v>
      </c>
      <c r="O183" s="93">
        <v>50.9</v>
      </c>
      <c r="P183" s="93">
        <v>52.6</v>
      </c>
      <c r="Q183" s="93" t="s">
        <v>120</v>
      </c>
      <c r="R183" s="93">
        <v>10</v>
      </c>
      <c r="S183" s="93" t="s">
        <v>120</v>
      </c>
      <c r="T183" s="93">
        <v>51.9</v>
      </c>
      <c r="U183" s="93" t="s">
        <v>593</v>
      </c>
      <c r="V183" s="93" t="s">
        <v>122</v>
      </c>
    </row>
    <row r="184" spans="1:22" x14ac:dyDescent="0.2">
      <c r="A184" s="93" t="s">
        <v>364</v>
      </c>
      <c r="B184">
        <f t="shared" si="24"/>
        <v>1.3560000000000001</v>
      </c>
      <c r="C184">
        <f t="shared" si="19"/>
        <v>1.1839999999999999</v>
      </c>
      <c r="D184">
        <f t="shared" si="20"/>
        <v>4</v>
      </c>
      <c r="E184">
        <f t="shared" si="21"/>
        <v>26</v>
      </c>
      <c r="F184">
        <f t="shared" si="22"/>
        <v>1.32</v>
      </c>
      <c r="G184">
        <f t="shared" si="23"/>
        <v>1.224</v>
      </c>
      <c r="H184" s="93"/>
      <c r="N184" s="93" t="s">
        <v>676</v>
      </c>
      <c r="O184" s="93">
        <v>4653.0698000000002</v>
      </c>
      <c r="P184" s="93" t="s">
        <v>120</v>
      </c>
      <c r="Q184" s="93" t="s">
        <v>120</v>
      </c>
      <c r="R184" s="93" t="s">
        <v>120</v>
      </c>
      <c r="S184" s="93" t="s">
        <v>120</v>
      </c>
      <c r="T184" s="93" t="s">
        <v>120</v>
      </c>
      <c r="U184" s="93" t="s">
        <v>676</v>
      </c>
      <c r="V184" s="93" t="s">
        <v>122</v>
      </c>
    </row>
    <row r="185" spans="1:22" x14ac:dyDescent="0.2">
      <c r="A185" s="93" t="s">
        <v>365</v>
      </c>
      <c r="B185">
        <f t="shared" si="24"/>
        <v>6.98</v>
      </c>
      <c r="C185">
        <f t="shared" si="19"/>
        <v>7.25</v>
      </c>
      <c r="D185" t="str">
        <f t="shared" si="20"/>
        <v>N/A</v>
      </c>
      <c r="E185">
        <f t="shared" si="21"/>
        <v>20</v>
      </c>
      <c r="F185" t="str">
        <f t="shared" si="22"/>
        <v>N/A</v>
      </c>
      <c r="G185">
        <f t="shared" si="23"/>
        <v>7.25</v>
      </c>
      <c r="H185" s="93"/>
      <c r="N185" s="93" t="s">
        <v>598</v>
      </c>
      <c r="O185" s="93">
        <v>0.94799999999999995</v>
      </c>
      <c r="P185" s="93">
        <v>0.97599999999999998</v>
      </c>
      <c r="Q185" s="93" t="s">
        <v>120</v>
      </c>
      <c r="R185" s="93">
        <v>38</v>
      </c>
      <c r="S185" s="93" t="s">
        <v>120</v>
      </c>
      <c r="T185" s="93">
        <v>1.1100000000000001</v>
      </c>
      <c r="U185" s="93" t="s">
        <v>677</v>
      </c>
      <c r="V185" s="93" t="s">
        <v>122</v>
      </c>
    </row>
    <row r="186" spans="1:22" x14ac:dyDescent="0.2">
      <c r="A186" s="93" t="s">
        <v>366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982</v>
      </c>
      <c r="O186" s="93">
        <v>3.76</v>
      </c>
      <c r="P186" s="93">
        <v>3.9</v>
      </c>
      <c r="Q186" s="93" t="s">
        <v>120</v>
      </c>
      <c r="R186" s="93">
        <v>1</v>
      </c>
      <c r="S186" s="93" t="s">
        <v>120</v>
      </c>
      <c r="T186" s="93">
        <v>3.67</v>
      </c>
      <c r="U186" s="93" t="s">
        <v>982</v>
      </c>
      <c r="V186" s="93" t="s">
        <v>122</v>
      </c>
    </row>
    <row r="187" spans="1:22" x14ac:dyDescent="0.2">
      <c r="A187" s="93" t="s">
        <v>368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678</v>
      </c>
      <c r="O187" s="93">
        <v>1.98</v>
      </c>
      <c r="P187" s="93">
        <v>2.0249999999999999</v>
      </c>
      <c r="Q187" s="93" t="s">
        <v>120</v>
      </c>
      <c r="R187" s="93">
        <v>34</v>
      </c>
      <c r="S187" s="93" t="s">
        <v>120</v>
      </c>
      <c r="T187" s="93">
        <v>1.99</v>
      </c>
      <c r="U187" s="93" t="s">
        <v>679</v>
      </c>
      <c r="V187" s="93" t="s">
        <v>122</v>
      </c>
    </row>
    <row r="188" spans="1:22" x14ac:dyDescent="0.2">
      <c r="A188" s="93" t="s">
        <v>369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601</v>
      </c>
      <c r="O188" s="93">
        <v>2.2400000000000002</v>
      </c>
      <c r="P188" s="93">
        <v>2.0099999999999998</v>
      </c>
      <c r="Q188" s="93" t="s">
        <v>120</v>
      </c>
      <c r="R188" s="93" t="s">
        <v>120</v>
      </c>
      <c r="S188" s="93" t="s">
        <v>120</v>
      </c>
      <c r="T188" s="93" t="s">
        <v>120</v>
      </c>
      <c r="U188" s="93" t="s">
        <v>681</v>
      </c>
      <c r="V188" s="93" t="s">
        <v>122</v>
      </c>
    </row>
    <row r="189" spans="1:22" x14ac:dyDescent="0.2">
      <c r="A189" s="93" t="s">
        <v>370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603</v>
      </c>
      <c r="O189" s="93">
        <v>0.7</v>
      </c>
      <c r="P189" s="93">
        <v>0.69</v>
      </c>
      <c r="Q189" s="93" t="s">
        <v>120</v>
      </c>
      <c r="R189" s="93" t="s">
        <v>120</v>
      </c>
      <c r="S189" s="93" t="s">
        <v>120</v>
      </c>
      <c r="T189" s="93" t="s">
        <v>120</v>
      </c>
      <c r="U189" s="93" t="s">
        <v>682</v>
      </c>
      <c r="V189" s="93" t="s">
        <v>122</v>
      </c>
    </row>
    <row r="190" spans="1:22" x14ac:dyDescent="0.2">
      <c r="A190" s="93" t="s">
        <v>373</v>
      </c>
      <c r="B190">
        <f t="shared" ref="B190:B221" si="25">VLOOKUP($A190,$N$5:$U$375,2,FALSE)</f>
        <v>27.55</v>
      </c>
      <c r="C190">
        <f t="shared" si="19"/>
        <v>30.6</v>
      </c>
      <c r="D190">
        <f t="shared" si="20"/>
        <v>30</v>
      </c>
      <c r="E190">
        <f t="shared" si="21"/>
        <v>5</v>
      </c>
      <c r="F190">
        <f t="shared" si="22"/>
        <v>26.35</v>
      </c>
      <c r="G190">
        <f t="shared" si="23"/>
        <v>28.8</v>
      </c>
      <c r="H190" s="93"/>
      <c r="N190" s="93" t="s">
        <v>611</v>
      </c>
      <c r="O190" s="93">
        <v>0.27500000000000002</v>
      </c>
      <c r="P190" s="93">
        <v>0.26100000000000001</v>
      </c>
      <c r="Q190" s="93">
        <v>11</v>
      </c>
      <c r="R190" s="93">
        <v>24</v>
      </c>
      <c r="S190" s="93">
        <v>0.26900000000000002</v>
      </c>
      <c r="T190" s="93">
        <v>0.26100000000000001</v>
      </c>
      <c r="U190" s="93" t="s">
        <v>685</v>
      </c>
      <c r="V190" s="93" t="s">
        <v>122</v>
      </c>
    </row>
    <row r="191" spans="1:22" x14ac:dyDescent="0.2">
      <c r="A191" s="93" t="s">
        <v>374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613</v>
      </c>
      <c r="O191" s="93">
        <v>0.35599999999999998</v>
      </c>
      <c r="P191" s="93">
        <v>0.44</v>
      </c>
      <c r="Q191" s="93">
        <v>18</v>
      </c>
      <c r="R191" s="93">
        <v>0</v>
      </c>
      <c r="S191" s="93">
        <v>0.45</v>
      </c>
      <c r="T191" s="93">
        <v>0.35599999999999998</v>
      </c>
      <c r="U191" s="93" t="s">
        <v>686</v>
      </c>
      <c r="V191" s="93" t="s">
        <v>122</v>
      </c>
    </row>
    <row r="192" spans="1:22" x14ac:dyDescent="0.2">
      <c r="A192" s="93" t="s">
        <v>375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615</v>
      </c>
      <c r="O192" s="93">
        <v>0.16</v>
      </c>
      <c r="P192" s="93" t="s">
        <v>120</v>
      </c>
      <c r="Q192" s="93" t="s">
        <v>120</v>
      </c>
      <c r="R192" s="93" t="s">
        <v>120</v>
      </c>
      <c r="S192" s="93" t="s">
        <v>120</v>
      </c>
      <c r="T192" s="93" t="s">
        <v>120</v>
      </c>
      <c r="U192" s="93" t="s">
        <v>687</v>
      </c>
      <c r="V192" s="93" t="s">
        <v>122</v>
      </c>
    </row>
    <row r="193" spans="1:22" x14ac:dyDescent="0.2">
      <c r="A193" s="93" t="s">
        <v>376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983</v>
      </c>
      <c r="O193" s="93">
        <v>1.625</v>
      </c>
      <c r="P193" s="93">
        <v>1.41</v>
      </c>
      <c r="Q193" s="93">
        <v>12</v>
      </c>
      <c r="R193" s="93">
        <v>28</v>
      </c>
      <c r="S193" s="93">
        <v>1.4450000000000001</v>
      </c>
      <c r="T193" s="93">
        <v>1.33</v>
      </c>
      <c r="U193" s="93" t="s">
        <v>983</v>
      </c>
      <c r="V193" s="93" t="s">
        <v>122</v>
      </c>
    </row>
    <row r="194" spans="1:22" x14ac:dyDescent="0.2">
      <c r="A194" s="93" t="s">
        <v>377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694</v>
      </c>
      <c r="O194" s="93">
        <v>573.07000000000005</v>
      </c>
      <c r="P194" s="93" t="s">
        <v>120</v>
      </c>
      <c r="Q194" s="93" t="s">
        <v>120</v>
      </c>
      <c r="R194" s="93" t="s">
        <v>120</v>
      </c>
      <c r="S194" s="93" t="s">
        <v>120</v>
      </c>
      <c r="T194" s="93" t="s">
        <v>120</v>
      </c>
      <c r="U194" s="93" t="s">
        <v>694</v>
      </c>
      <c r="V194" s="93" t="s">
        <v>122</v>
      </c>
    </row>
    <row r="195" spans="1:22" x14ac:dyDescent="0.2">
      <c r="A195" s="93" t="s">
        <v>379</v>
      </c>
      <c r="B195">
        <f t="shared" si="25"/>
        <v>1.5</v>
      </c>
      <c r="C195">
        <f t="shared" si="19"/>
        <v>1.5780000000000001</v>
      </c>
      <c r="D195">
        <f t="shared" si="20"/>
        <v>14</v>
      </c>
      <c r="E195">
        <f t="shared" si="21"/>
        <v>6</v>
      </c>
      <c r="F195">
        <f t="shared" si="22"/>
        <v>1.61</v>
      </c>
      <c r="G195">
        <f t="shared" si="23"/>
        <v>1.52</v>
      </c>
      <c r="H195" s="93"/>
      <c r="N195" s="93" t="s">
        <v>661</v>
      </c>
      <c r="O195" s="93">
        <v>2877.6298999999999</v>
      </c>
      <c r="P195" s="93">
        <v>2750.0900999999999</v>
      </c>
      <c r="Q195" s="93">
        <v>32</v>
      </c>
      <c r="R195" s="93" t="s">
        <v>120</v>
      </c>
      <c r="S195" s="93">
        <v>2685.72</v>
      </c>
      <c r="T195" s="93" t="s">
        <v>120</v>
      </c>
      <c r="U195" s="93" t="s">
        <v>713</v>
      </c>
      <c r="V195" s="93" t="s">
        <v>122</v>
      </c>
    </row>
    <row r="196" spans="1:22" x14ac:dyDescent="0.2">
      <c r="A196" s="93" t="s">
        <v>381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</row>
    <row r="197" spans="1:22" x14ac:dyDescent="0.2">
      <c r="A197" s="93" t="s">
        <v>383</v>
      </c>
      <c r="B197">
        <f t="shared" si="25"/>
        <v>6.48</v>
      </c>
      <c r="C197">
        <f t="shared" ref="C197:C260" si="26">VLOOKUP($A197,$N$5:$U$375,3,FALSE)</f>
        <v>6.98</v>
      </c>
      <c r="D197">
        <f t="shared" ref="D197:D260" si="27">VLOOKUP($A197,$N$5:$U$375,4,FALSE)</f>
        <v>31</v>
      </c>
      <c r="E197">
        <f t="shared" ref="E197:E260" si="28">VLOOKUP($A197,$N$5:$U$375,5,FALSE)</f>
        <v>2</v>
      </c>
      <c r="F197">
        <f t="shared" ref="F197:F260" si="29">VLOOKUP($A197,$N$5:$U$375,6,FALSE)</f>
        <v>6.2649999999999997</v>
      </c>
      <c r="G197">
        <f t="shared" ref="G197:G260" si="30">VLOOKUP($A197,$N$5:$U$375,7,FALSE)</f>
        <v>6.48</v>
      </c>
      <c r="H197" s="93"/>
      <c r="N197" s="93" t="s">
        <v>336</v>
      </c>
      <c r="O197" s="93">
        <v>1.55</v>
      </c>
      <c r="P197" s="93">
        <v>1.57</v>
      </c>
      <c r="Q197" s="93" t="s">
        <v>120</v>
      </c>
      <c r="R197" s="93">
        <v>14</v>
      </c>
      <c r="S197" s="93" t="s">
        <v>120</v>
      </c>
      <c r="T197" s="93">
        <v>1.44</v>
      </c>
      <c r="U197" s="93" t="s">
        <v>378</v>
      </c>
      <c r="V197" s="93" t="s">
        <v>122</v>
      </c>
    </row>
    <row r="198" spans="1:22" x14ac:dyDescent="0.2">
      <c r="A198" s="93" t="s">
        <v>385</v>
      </c>
      <c r="B198">
        <f t="shared" si="25"/>
        <v>46.8</v>
      </c>
      <c r="C198">
        <f t="shared" si="26"/>
        <v>46.4</v>
      </c>
      <c r="D198">
        <f t="shared" si="27"/>
        <v>23</v>
      </c>
      <c r="E198" t="str">
        <f t="shared" si="28"/>
        <v>N/A</v>
      </c>
      <c r="F198">
        <f t="shared" si="29"/>
        <v>48</v>
      </c>
      <c r="G198" t="str">
        <f t="shared" si="30"/>
        <v>N/A</v>
      </c>
      <c r="H198" s="93"/>
      <c r="N198" s="93" t="s">
        <v>337</v>
      </c>
      <c r="O198" s="93">
        <v>3.56</v>
      </c>
      <c r="P198" s="93">
        <v>3.51</v>
      </c>
      <c r="Q198" s="93">
        <v>43</v>
      </c>
      <c r="R198" s="93">
        <v>49</v>
      </c>
      <c r="S198" s="93">
        <v>3.05</v>
      </c>
      <c r="T198" s="93">
        <v>2.75</v>
      </c>
      <c r="U198" s="93" t="s">
        <v>380</v>
      </c>
      <c r="V198" s="93" t="s">
        <v>122</v>
      </c>
    </row>
    <row r="199" spans="1:22" x14ac:dyDescent="0.2">
      <c r="A199" s="93" t="s">
        <v>387</v>
      </c>
      <c r="B199">
        <f t="shared" si="25"/>
        <v>1.41</v>
      </c>
      <c r="C199">
        <f t="shared" si="26"/>
        <v>1.4950000000000001</v>
      </c>
      <c r="D199">
        <f t="shared" si="27"/>
        <v>16</v>
      </c>
      <c r="E199">
        <f t="shared" si="28"/>
        <v>0</v>
      </c>
      <c r="F199">
        <f t="shared" si="29"/>
        <v>1.5</v>
      </c>
      <c r="G199">
        <f t="shared" si="30"/>
        <v>1.41</v>
      </c>
      <c r="H199" s="93"/>
      <c r="N199" s="93" t="s">
        <v>338</v>
      </c>
      <c r="O199" s="93">
        <v>10.02</v>
      </c>
      <c r="P199" s="93">
        <v>0</v>
      </c>
      <c r="Q199" s="93" t="s">
        <v>120</v>
      </c>
      <c r="R199" s="93" t="s">
        <v>120</v>
      </c>
      <c r="S199" s="93" t="s">
        <v>120</v>
      </c>
      <c r="T199" s="93" t="s">
        <v>120</v>
      </c>
      <c r="U199" s="93" t="s">
        <v>382</v>
      </c>
      <c r="V199" s="93" t="s">
        <v>122</v>
      </c>
    </row>
    <row r="200" spans="1:22" x14ac:dyDescent="0.2">
      <c r="A200" s="93" t="s">
        <v>390</v>
      </c>
      <c r="B200">
        <f t="shared" si="25"/>
        <v>0.27800000000000002</v>
      </c>
      <c r="C200" t="str">
        <f t="shared" si="26"/>
        <v>N/A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339</v>
      </c>
      <c r="O200" s="93">
        <v>0</v>
      </c>
      <c r="P200" s="93">
        <v>0.43</v>
      </c>
      <c r="Q200" s="93" t="s">
        <v>120</v>
      </c>
      <c r="R200" s="93">
        <v>0</v>
      </c>
      <c r="S200" s="93" t="s">
        <v>120</v>
      </c>
      <c r="T200" s="93">
        <v>0</v>
      </c>
      <c r="U200" s="93" t="s">
        <v>384</v>
      </c>
      <c r="V200" s="93" t="s">
        <v>122</v>
      </c>
    </row>
    <row r="201" spans="1:22" x14ac:dyDescent="0.2">
      <c r="A201" s="93" t="s">
        <v>392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340</v>
      </c>
      <c r="O201" s="93">
        <v>4.8</v>
      </c>
      <c r="P201" s="93" t="s">
        <v>120</v>
      </c>
      <c r="Q201" s="93" t="s">
        <v>120</v>
      </c>
      <c r="R201" s="93" t="s">
        <v>120</v>
      </c>
      <c r="S201" s="93" t="s">
        <v>120</v>
      </c>
      <c r="T201" s="93" t="s">
        <v>120</v>
      </c>
      <c r="U201" s="93" t="s">
        <v>386</v>
      </c>
      <c r="V201" s="93" t="s">
        <v>122</v>
      </c>
    </row>
    <row r="202" spans="1:22" x14ac:dyDescent="0.2">
      <c r="A202" s="93" t="s">
        <v>394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388</v>
      </c>
      <c r="O202" s="93">
        <v>0.2455</v>
      </c>
      <c r="P202" s="93">
        <v>0.22800000000000001</v>
      </c>
      <c r="Q202" s="93">
        <v>10</v>
      </c>
      <c r="R202" s="93">
        <v>28</v>
      </c>
      <c r="S202" s="93">
        <v>0.22500000000000001</v>
      </c>
      <c r="T202" s="93">
        <v>0.307</v>
      </c>
      <c r="U202" s="93" t="s">
        <v>389</v>
      </c>
      <c r="V202" s="93" t="s">
        <v>122</v>
      </c>
    </row>
    <row r="203" spans="1:22" x14ac:dyDescent="0.2">
      <c r="A203" s="93" t="s">
        <v>396</v>
      </c>
      <c r="B203">
        <f t="shared" si="25"/>
        <v>2.04</v>
      </c>
      <c r="C203" t="str">
        <f t="shared" si="26"/>
        <v>N/A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341</v>
      </c>
      <c r="O203" s="93">
        <v>2.7</v>
      </c>
      <c r="P203" s="93">
        <v>2.46</v>
      </c>
      <c r="Q203" s="93" t="s">
        <v>120</v>
      </c>
      <c r="R203" s="93" t="s">
        <v>120</v>
      </c>
      <c r="S203" s="93" t="s">
        <v>120</v>
      </c>
      <c r="T203" s="93" t="s">
        <v>120</v>
      </c>
      <c r="U203" s="93" t="s">
        <v>391</v>
      </c>
      <c r="V203" s="93" t="s">
        <v>122</v>
      </c>
    </row>
    <row r="204" spans="1:22" x14ac:dyDescent="0.2">
      <c r="A204" s="93" t="s">
        <v>398</v>
      </c>
      <c r="B204">
        <f t="shared" si="25"/>
        <v>3.71</v>
      </c>
      <c r="C204">
        <f t="shared" si="26"/>
        <v>3.74</v>
      </c>
      <c r="D204">
        <f t="shared" si="27"/>
        <v>32</v>
      </c>
      <c r="E204">
        <f t="shared" si="28"/>
        <v>24</v>
      </c>
      <c r="F204">
        <f t="shared" si="29"/>
        <v>3.83</v>
      </c>
      <c r="G204">
        <f t="shared" si="30"/>
        <v>3.65</v>
      </c>
      <c r="H204" s="93"/>
      <c r="N204" s="93" t="s">
        <v>342</v>
      </c>
      <c r="O204" s="93">
        <v>3</v>
      </c>
      <c r="P204" s="93">
        <v>0</v>
      </c>
      <c r="Q204" s="93">
        <v>29</v>
      </c>
      <c r="R204" s="93" t="s">
        <v>120</v>
      </c>
      <c r="S204" s="93">
        <v>4.3600000000000003</v>
      </c>
      <c r="T204" s="93" t="s">
        <v>120</v>
      </c>
      <c r="U204" s="93" t="s">
        <v>393</v>
      </c>
      <c r="V204" s="93" t="s">
        <v>122</v>
      </c>
    </row>
    <row r="205" spans="1:22" x14ac:dyDescent="0.2">
      <c r="A205" s="93" t="s">
        <v>400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343</v>
      </c>
      <c r="O205" s="93">
        <v>0.14000000000000001</v>
      </c>
      <c r="P205" s="93" t="s">
        <v>120</v>
      </c>
      <c r="Q205" s="93" t="s">
        <v>120</v>
      </c>
      <c r="R205" s="93" t="s">
        <v>120</v>
      </c>
      <c r="S205" s="93" t="s">
        <v>120</v>
      </c>
      <c r="T205" s="93" t="s">
        <v>120</v>
      </c>
      <c r="U205" s="93" t="s">
        <v>395</v>
      </c>
      <c r="V205" s="93" t="s">
        <v>122</v>
      </c>
    </row>
    <row r="206" spans="1:22" x14ac:dyDescent="0.2">
      <c r="A206" s="93" t="s">
        <v>402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345</v>
      </c>
      <c r="O206" s="93">
        <v>428</v>
      </c>
      <c r="P206" s="93">
        <v>434</v>
      </c>
      <c r="Q206" s="93">
        <v>27</v>
      </c>
      <c r="R206" s="93">
        <v>20</v>
      </c>
      <c r="S206" s="93">
        <v>430</v>
      </c>
      <c r="T206" s="93">
        <v>419</v>
      </c>
      <c r="U206" s="93" t="s">
        <v>397</v>
      </c>
      <c r="V206" s="93" t="s">
        <v>122</v>
      </c>
    </row>
    <row r="207" spans="1:22" x14ac:dyDescent="0.2">
      <c r="A207" s="93" t="s">
        <v>404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346</v>
      </c>
      <c r="O207" s="93">
        <v>5.6</v>
      </c>
      <c r="P207" s="93">
        <v>0</v>
      </c>
      <c r="Q207" s="93" t="s">
        <v>120</v>
      </c>
      <c r="R207" s="93" t="s">
        <v>120</v>
      </c>
      <c r="S207" s="93" t="s">
        <v>120</v>
      </c>
      <c r="T207" s="93" t="s">
        <v>120</v>
      </c>
      <c r="U207" s="93" t="s">
        <v>399</v>
      </c>
      <c r="V207" s="93" t="s">
        <v>122</v>
      </c>
    </row>
    <row r="208" spans="1:22" x14ac:dyDescent="0.2">
      <c r="A208" s="93" t="s">
        <v>406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347</v>
      </c>
      <c r="O208" s="93">
        <v>0</v>
      </c>
      <c r="P208" s="93">
        <v>0.4</v>
      </c>
      <c r="Q208" s="93" t="s">
        <v>120</v>
      </c>
      <c r="R208" s="93" t="s">
        <v>120</v>
      </c>
      <c r="S208" s="93" t="s">
        <v>120</v>
      </c>
      <c r="T208" s="93" t="s">
        <v>120</v>
      </c>
      <c r="U208" s="93" t="s">
        <v>401</v>
      </c>
      <c r="V208" s="93" t="s">
        <v>122</v>
      </c>
    </row>
    <row r="209" spans="1:22" x14ac:dyDescent="0.2">
      <c r="A209" s="93" t="s">
        <v>408</v>
      </c>
      <c r="B209">
        <f t="shared" si="25"/>
        <v>0.64500000000000002</v>
      </c>
      <c r="C209">
        <f t="shared" si="26"/>
        <v>0.625</v>
      </c>
      <c r="D209">
        <f t="shared" si="27"/>
        <v>9</v>
      </c>
      <c r="E209">
        <f t="shared" si="28"/>
        <v>42</v>
      </c>
      <c r="F209">
        <f t="shared" si="29"/>
        <v>0.67500000000000004</v>
      </c>
      <c r="G209">
        <f t="shared" si="30"/>
        <v>0.73499999999999999</v>
      </c>
      <c r="H209" s="93"/>
      <c r="N209" s="93" t="s">
        <v>349</v>
      </c>
      <c r="O209" s="93">
        <v>1.855</v>
      </c>
      <c r="P209" s="93">
        <v>1.8149999999999999</v>
      </c>
      <c r="Q209" s="93" t="s">
        <v>120</v>
      </c>
      <c r="R209" s="93" t="s">
        <v>120</v>
      </c>
      <c r="S209" s="93" t="s">
        <v>120</v>
      </c>
      <c r="T209" s="93" t="s">
        <v>120</v>
      </c>
      <c r="U209" s="93" t="s">
        <v>403</v>
      </c>
      <c r="V209" s="93" t="s">
        <v>122</v>
      </c>
    </row>
    <row r="210" spans="1:22" x14ac:dyDescent="0.2">
      <c r="A210" s="93" t="s">
        <v>410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350</v>
      </c>
      <c r="O210" s="93">
        <v>1.93</v>
      </c>
      <c r="P210" s="93" t="s">
        <v>120</v>
      </c>
      <c r="Q210" s="93" t="s">
        <v>120</v>
      </c>
      <c r="R210" s="93" t="s">
        <v>120</v>
      </c>
      <c r="S210" s="93" t="s">
        <v>120</v>
      </c>
      <c r="T210" s="93" t="s">
        <v>120</v>
      </c>
      <c r="U210" s="93" t="s">
        <v>405</v>
      </c>
      <c r="V210" s="93" t="s">
        <v>122</v>
      </c>
    </row>
    <row r="211" spans="1:22" x14ac:dyDescent="0.2">
      <c r="A211" s="93" t="s">
        <v>412</v>
      </c>
      <c r="B211">
        <f t="shared" si="25"/>
        <v>8.52</v>
      </c>
      <c r="C211">
        <f t="shared" si="26"/>
        <v>8.8000000000000007</v>
      </c>
      <c r="D211" t="str">
        <f t="shared" si="27"/>
        <v>N/A</v>
      </c>
      <c r="E211" t="str">
        <f t="shared" si="28"/>
        <v>N/A</v>
      </c>
      <c r="F211" t="str">
        <f t="shared" si="29"/>
        <v>N/A</v>
      </c>
      <c r="G211" t="str">
        <f t="shared" si="30"/>
        <v>N/A</v>
      </c>
      <c r="H211" s="93"/>
      <c r="N211" s="93" t="s">
        <v>351</v>
      </c>
      <c r="O211" s="93">
        <v>8.7999999999999995E-2</v>
      </c>
      <c r="P211" s="93" t="s">
        <v>120</v>
      </c>
      <c r="Q211" s="93" t="s">
        <v>120</v>
      </c>
      <c r="R211" s="93" t="s">
        <v>120</v>
      </c>
      <c r="S211" s="93" t="s">
        <v>120</v>
      </c>
      <c r="T211" s="93" t="s">
        <v>120</v>
      </c>
      <c r="U211" s="93" t="s">
        <v>407</v>
      </c>
      <c r="V211" s="93" t="s">
        <v>122</v>
      </c>
    </row>
    <row r="212" spans="1:22" x14ac:dyDescent="0.2">
      <c r="A212" s="93" t="s">
        <v>414</v>
      </c>
      <c r="B212">
        <f t="shared" si="25"/>
        <v>2.92</v>
      </c>
      <c r="C212">
        <f t="shared" si="26"/>
        <v>2.88</v>
      </c>
      <c r="D212" t="str">
        <f t="shared" si="27"/>
        <v>N/A</v>
      </c>
      <c r="E212" t="str">
        <f t="shared" si="28"/>
        <v>N/A</v>
      </c>
      <c r="F212" t="str">
        <f t="shared" si="29"/>
        <v>N/A</v>
      </c>
      <c r="G212" t="str">
        <f t="shared" si="30"/>
        <v>N/A</v>
      </c>
      <c r="H212" s="93"/>
      <c r="N212" s="93" t="s">
        <v>354</v>
      </c>
      <c r="O212" s="93">
        <v>2.02</v>
      </c>
      <c r="P212" s="93">
        <v>0</v>
      </c>
      <c r="Q212" s="93" t="s">
        <v>120</v>
      </c>
      <c r="R212" s="93" t="s">
        <v>120</v>
      </c>
      <c r="S212" s="93" t="s">
        <v>120</v>
      </c>
      <c r="T212" s="93" t="s">
        <v>120</v>
      </c>
      <c r="U212" s="93" t="s">
        <v>409</v>
      </c>
      <c r="V212" s="93" t="s">
        <v>122</v>
      </c>
    </row>
    <row r="213" spans="1:22" x14ac:dyDescent="0.2">
      <c r="A213" s="93" t="s">
        <v>416</v>
      </c>
      <c r="B213">
        <f t="shared" si="25"/>
        <v>29.4</v>
      </c>
      <c r="C213">
        <f t="shared" si="26"/>
        <v>30.6</v>
      </c>
      <c r="D213">
        <f t="shared" si="27"/>
        <v>17</v>
      </c>
      <c r="E213">
        <f t="shared" si="28"/>
        <v>15</v>
      </c>
      <c r="F213">
        <f t="shared" si="29"/>
        <v>33.200000000000003</v>
      </c>
      <c r="G213">
        <f t="shared" si="30"/>
        <v>30.2</v>
      </c>
      <c r="H213" s="93"/>
      <c r="N213" s="93" t="s">
        <v>357</v>
      </c>
      <c r="O213" s="93">
        <v>0</v>
      </c>
      <c r="P213" s="93" t="s">
        <v>120</v>
      </c>
      <c r="Q213" s="93" t="s">
        <v>120</v>
      </c>
      <c r="R213" s="93" t="s">
        <v>120</v>
      </c>
      <c r="S213" s="93" t="s">
        <v>120</v>
      </c>
      <c r="T213" s="93" t="s">
        <v>120</v>
      </c>
      <c r="U213" s="93" t="s">
        <v>411</v>
      </c>
      <c r="V213" s="93" t="s">
        <v>122</v>
      </c>
    </row>
    <row r="214" spans="1:22" x14ac:dyDescent="0.2">
      <c r="A214" s="93" t="s">
        <v>418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358</v>
      </c>
      <c r="O214" s="93">
        <v>0</v>
      </c>
      <c r="P214" s="93" t="s">
        <v>120</v>
      </c>
      <c r="Q214" s="93" t="s">
        <v>120</v>
      </c>
      <c r="R214" s="93" t="s">
        <v>120</v>
      </c>
      <c r="S214" s="93" t="s">
        <v>120</v>
      </c>
      <c r="T214" s="93" t="s">
        <v>120</v>
      </c>
      <c r="U214" s="93" t="s">
        <v>413</v>
      </c>
      <c r="V214" s="93" t="s">
        <v>122</v>
      </c>
    </row>
    <row r="215" spans="1:22" x14ac:dyDescent="0.2">
      <c r="A215" s="93" t="s">
        <v>420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359</v>
      </c>
      <c r="O215" s="93">
        <v>2</v>
      </c>
      <c r="P215" s="93" t="s">
        <v>120</v>
      </c>
      <c r="Q215" s="93" t="s">
        <v>120</v>
      </c>
      <c r="R215" s="93" t="s">
        <v>120</v>
      </c>
      <c r="S215" s="93" t="s">
        <v>120</v>
      </c>
      <c r="T215" s="93" t="s">
        <v>120</v>
      </c>
      <c r="U215" s="93" t="s">
        <v>415</v>
      </c>
      <c r="V215" s="93" t="s">
        <v>122</v>
      </c>
    </row>
    <row r="216" spans="1:22" x14ac:dyDescent="0.2">
      <c r="A216" s="93" t="s">
        <v>422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360</v>
      </c>
      <c r="O216" s="93">
        <v>6.0000000000000001E-3</v>
      </c>
      <c r="P216" s="93" t="s">
        <v>120</v>
      </c>
      <c r="Q216" s="93" t="s">
        <v>120</v>
      </c>
      <c r="R216" s="93" t="s">
        <v>120</v>
      </c>
      <c r="S216" s="93" t="s">
        <v>120</v>
      </c>
      <c r="T216" s="93" t="s">
        <v>120</v>
      </c>
      <c r="U216" s="93" t="s">
        <v>417</v>
      </c>
      <c r="V216" s="93" t="s">
        <v>122</v>
      </c>
    </row>
    <row r="217" spans="1:22" x14ac:dyDescent="0.2">
      <c r="A217" s="93" t="s">
        <v>424</v>
      </c>
      <c r="B217">
        <f t="shared" si="25"/>
        <v>3.2250000000000001</v>
      </c>
      <c r="C217">
        <f t="shared" si="26"/>
        <v>3.27</v>
      </c>
      <c r="D217" t="str">
        <f t="shared" si="27"/>
        <v>N/A</v>
      </c>
      <c r="E217">
        <f t="shared" si="28"/>
        <v>26</v>
      </c>
      <c r="F217" t="str">
        <f t="shared" si="29"/>
        <v>N/A</v>
      </c>
      <c r="G217">
        <f t="shared" si="30"/>
        <v>3.19</v>
      </c>
      <c r="H217" s="93"/>
      <c r="N217" s="93" t="s">
        <v>361</v>
      </c>
      <c r="O217" s="93">
        <v>0.44900000000000001</v>
      </c>
      <c r="P217" s="93">
        <v>0.41</v>
      </c>
      <c r="Q217" s="93">
        <v>9</v>
      </c>
      <c r="R217" s="93">
        <v>29</v>
      </c>
      <c r="S217" s="93">
        <v>0.45400000000000001</v>
      </c>
      <c r="T217" s="93">
        <v>0.41399999999999998</v>
      </c>
      <c r="U217" s="93" t="s">
        <v>419</v>
      </c>
      <c r="V217" s="93" t="s">
        <v>122</v>
      </c>
    </row>
    <row r="218" spans="1:22" x14ac:dyDescent="0.2">
      <c r="A218" s="93" t="s">
        <v>425</v>
      </c>
      <c r="B218">
        <f t="shared" si="25"/>
        <v>0.65500000000000003</v>
      </c>
      <c r="C218">
        <f t="shared" si="26"/>
        <v>0.62</v>
      </c>
      <c r="D218">
        <f t="shared" si="27"/>
        <v>29</v>
      </c>
      <c r="E218" t="str">
        <f t="shared" si="28"/>
        <v>N/A</v>
      </c>
      <c r="F218">
        <f t="shared" si="29"/>
        <v>0.58499999999999996</v>
      </c>
      <c r="G218" t="str">
        <f t="shared" si="30"/>
        <v>N/A</v>
      </c>
      <c r="H218" s="93"/>
      <c r="N218" s="93" t="s">
        <v>362</v>
      </c>
      <c r="O218" s="93">
        <v>4.28</v>
      </c>
      <c r="P218" s="93" t="s">
        <v>120</v>
      </c>
      <c r="Q218" s="93" t="s">
        <v>120</v>
      </c>
      <c r="R218" s="93" t="s">
        <v>120</v>
      </c>
      <c r="S218" s="93" t="s">
        <v>120</v>
      </c>
      <c r="T218" s="93" t="s">
        <v>120</v>
      </c>
      <c r="U218" s="93" t="s">
        <v>421</v>
      </c>
      <c r="V218" s="93" t="s">
        <v>122</v>
      </c>
    </row>
    <row r="219" spans="1:22" x14ac:dyDescent="0.2">
      <c r="A219" s="93" t="s">
        <v>427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364</v>
      </c>
      <c r="O219" s="93">
        <v>1.28</v>
      </c>
      <c r="P219" s="93">
        <v>1.3140000000000001</v>
      </c>
      <c r="Q219" s="93">
        <v>15</v>
      </c>
      <c r="R219" s="93">
        <v>6</v>
      </c>
      <c r="S219" s="93">
        <v>1.216</v>
      </c>
      <c r="T219" s="93">
        <v>1.224</v>
      </c>
      <c r="U219" s="93" t="s">
        <v>423</v>
      </c>
      <c r="V219" s="93" t="s">
        <v>122</v>
      </c>
    </row>
    <row r="220" spans="1:22" x14ac:dyDescent="0.2">
      <c r="A220" s="93" t="s">
        <v>429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365</v>
      </c>
      <c r="O220" s="93">
        <v>7.25</v>
      </c>
      <c r="P220" s="93">
        <v>7.77</v>
      </c>
      <c r="Q220" s="93" t="s">
        <v>120</v>
      </c>
      <c r="R220" s="93">
        <v>0</v>
      </c>
      <c r="S220" s="93" t="s">
        <v>120</v>
      </c>
      <c r="T220" s="93">
        <v>7.25</v>
      </c>
      <c r="U220" s="93" t="s">
        <v>28</v>
      </c>
      <c r="V220" s="93" t="s">
        <v>122</v>
      </c>
    </row>
    <row r="221" spans="1:22" x14ac:dyDescent="0.2">
      <c r="A221" s="93" t="s">
        <v>431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366</v>
      </c>
      <c r="O221" s="93">
        <v>0</v>
      </c>
      <c r="P221" s="93" t="s">
        <v>120</v>
      </c>
      <c r="Q221" s="93" t="s">
        <v>120</v>
      </c>
      <c r="R221" s="93" t="s">
        <v>120</v>
      </c>
      <c r="S221" s="93" t="s">
        <v>120</v>
      </c>
      <c r="T221" s="93" t="s">
        <v>120</v>
      </c>
      <c r="U221" s="93" t="s">
        <v>426</v>
      </c>
      <c r="V221" s="93" t="s">
        <v>122</v>
      </c>
    </row>
    <row r="222" spans="1:22" x14ac:dyDescent="0.2">
      <c r="A222" s="93" t="s">
        <v>433</v>
      </c>
      <c r="B222">
        <f t="shared" ref="B222:B253" si="31">VLOOKUP($A222,$N$5:$U$375,2,FALSE)</f>
        <v>47</v>
      </c>
      <c r="C222">
        <f t="shared" si="26"/>
        <v>41.6</v>
      </c>
      <c r="D222">
        <f t="shared" si="27"/>
        <v>31</v>
      </c>
      <c r="E222" t="str">
        <f t="shared" si="28"/>
        <v>N/A</v>
      </c>
      <c r="F222">
        <f t="shared" si="29"/>
        <v>36.72</v>
      </c>
      <c r="G222" t="str">
        <f t="shared" si="30"/>
        <v>N/A</v>
      </c>
      <c r="H222" s="93"/>
      <c r="N222" s="93" t="s">
        <v>368</v>
      </c>
      <c r="O222" s="93">
        <v>0.28000000000000003</v>
      </c>
      <c r="P222" s="93" t="s">
        <v>120</v>
      </c>
      <c r="Q222" s="93" t="s">
        <v>120</v>
      </c>
      <c r="R222" s="93" t="s">
        <v>120</v>
      </c>
      <c r="S222" s="93" t="s">
        <v>120</v>
      </c>
      <c r="T222" s="93" t="s">
        <v>120</v>
      </c>
      <c r="U222" s="93" t="s">
        <v>428</v>
      </c>
      <c r="V222" s="93" t="s">
        <v>122</v>
      </c>
    </row>
    <row r="223" spans="1:22" x14ac:dyDescent="0.2">
      <c r="A223" s="93" t="s">
        <v>435</v>
      </c>
      <c r="B223">
        <f t="shared" si="31"/>
        <v>7.06</v>
      </c>
      <c r="C223">
        <f t="shared" si="26"/>
        <v>6.92</v>
      </c>
      <c r="D223">
        <f t="shared" si="27"/>
        <v>8</v>
      </c>
      <c r="E223">
        <f t="shared" si="28"/>
        <v>33</v>
      </c>
      <c r="F223">
        <f t="shared" si="29"/>
        <v>7.02</v>
      </c>
      <c r="G223">
        <f t="shared" si="30"/>
        <v>6.7</v>
      </c>
      <c r="H223" s="93"/>
      <c r="N223" s="93" t="s">
        <v>369</v>
      </c>
      <c r="O223" s="93">
        <v>0.59099999999999997</v>
      </c>
      <c r="P223" s="93" t="s">
        <v>120</v>
      </c>
      <c r="Q223" s="93" t="s">
        <v>120</v>
      </c>
      <c r="R223" s="93" t="s">
        <v>120</v>
      </c>
      <c r="S223" s="93" t="s">
        <v>120</v>
      </c>
      <c r="T223" s="93" t="s">
        <v>120</v>
      </c>
      <c r="U223" s="93" t="s">
        <v>430</v>
      </c>
      <c r="V223" s="93" t="s">
        <v>122</v>
      </c>
    </row>
    <row r="224" spans="1:22" x14ac:dyDescent="0.2">
      <c r="A224" s="93" t="s">
        <v>437</v>
      </c>
      <c r="B224">
        <f t="shared" si="31"/>
        <v>2.36</v>
      </c>
      <c r="C224">
        <f t="shared" si="26"/>
        <v>2.5499999999999998</v>
      </c>
      <c r="D224">
        <f t="shared" si="27"/>
        <v>25</v>
      </c>
      <c r="E224">
        <f t="shared" si="28"/>
        <v>16</v>
      </c>
      <c r="F224">
        <f t="shared" si="29"/>
        <v>2.61</v>
      </c>
      <c r="G224">
        <f t="shared" si="30"/>
        <v>2.4500000000000002</v>
      </c>
      <c r="H224" s="93"/>
      <c r="N224" s="93" t="s">
        <v>370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432</v>
      </c>
      <c r="V224" s="93" t="s">
        <v>122</v>
      </c>
    </row>
    <row r="225" spans="1:22" x14ac:dyDescent="0.2">
      <c r="A225" s="93" t="s">
        <v>439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373</v>
      </c>
      <c r="O225" s="93">
        <v>28.15</v>
      </c>
      <c r="P225" s="93">
        <v>27.6</v>
      </c>
      <c r="Q225" s="93">
        <v>10</v>
      </c>
      <c r="R225" s="93">
        <v>21</v>
      </c>
      <c r="S225" s="93">
        <v>26.35</v>
      </c>
      <c r="T225" s="93">
        <v>23.85</v>
      </c>
      <c r="U225" s="93" t="s">
        <v>434</v>
      </c>
      <c r="V225" s="93" t="s">
        <v>122</v>
      </c>
    </row>
    <row r="226" spans="1:22" x14ac:dyDescent="0.2">
      <c r="A226" s="93" t="s">
        <v>441</v>
      </c>
      <c r="B226">
        <f t="shared" si="31"/>
        <v>0.49</v>
      </c>
      <c r="C226">
        <f t="shared" si="26"/>
        <v>0.52</v>
      </c>
      <c r="D226" t="str">
        <f t="shared" si="27"/>
        <v>N/A</v>
      </c>
      <c r="E226" t="str">
        <f t="shared" si="28"/>
        <v>N/A</v>
      </c>
      <c r="F226" t="str">
        <f t="shared" si="29"/>
        <v>N/A</v>
      </c>
      <c r="G226" t="str">
        <f t="shared" si="30"/>
        <v>N/A</v>
      </c>
      <c r="H226" s="93"/>
      <c r="N226" s="93" t="s">
        <v>374</v>
      </c>
      <c r="O226" s="93">
        <v>2.1800000000000002</v>
      </c>
      <c r="P226" s="93" t="s">
        <v>120</v>
      </c>
      <c r="Q226" s="93" t="s">
        <v>120</v>
      </c>
      <c r="R226" s="93" t="s">
        <v>120</v>
      </c>
      <c r="S226" s="93" t="s">
        <v>120</v>
      </c>
      <c r="T226" s="93" t="s">
        <v>120</v>
      </c>
      <c r="U226" s="93" t="s">
        <v>436</v>
      </c>
      <c r="V226" s="93" t="s">
        <v>122</v>
      </c>
    </row>
    <row r="227" spans="1:22" x14ac:dyDescent="0.2">
      <c r="A227" s="93" t="s">
        <v>443</v>
      </c>
      <c r="B227">
        <f t="shared" si="31"/>
        <v>22.7</v>
      </c>
      <c r="C227">
        <f t="shared" si="26"/>
        <v>22.2</v>
      </c>
      <c r="D227">
        <f t="shared" si="27"/>
        <v>5</v>
      </c>
      <c r="E227">
        <f t="shared" si="28"/>
        <v>13</v>
      </c>
      <c r="F227">
        <f t="shared" si="29"/>
        <v>23.26</v>
      </c>
      <c r="G227">
        <f t="shared" si="30"/>
        <v>22.24</v>
      </c>
      <c r="H227" s="93"/>
      <c r="N227" s="93" t="s">
        <v>375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438</v>
      </c>
      <c r="V227" s="93" t="s">
        <v>122</v>
      </c>
    </row>
    <row r="228" spans="1:22" x14ac:dyDescent="0.2">
      <c r="A228" s="93" t="s">
        <v>444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376</v>
      </c>
      <c r="O228" s="93">
        <v>2.2000000000000002</v>
      </c>
      <c r="P228" s="93">
        <v>1.9950000000000001</v>
      </c>
      <c r="Q228" s="93">
        <v>1</v>
      </c>
      <c r="R228" s="93" t="s">
        <v>120</v>
      </c>
      <c r="S228" s="93">
        <v>2.2000000000000002</v>
      </c>
      <c r="T228" s="93" t="s">
        <v>120</v>
      </c>
      <c r="U228" s="93" t="s">
        <v>440</v>
      </c>
      <c r="V228" s="93" t="s">
        <v>122</v>
      </c>
    </row>
    <row r="229" spans="1:22" x14ac:dyDescent="0.2">
      <c r="A229" s="93" t="s">
        <v>446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377</v>
      </c>
      <c r="O229" s="93">
        <v>4.5</v>
      </c>
      <c r="P229" s="93">
        <v>0</v>
      </c>
      <c r="Q229" s="93" t="s">
        <v>120</v>
      </c>
      <c r="R229" s="93" t="s">
        <v>120</v>
      </c>
      <c r="S229" s="93" t="s">
        <v>120</v>
      </c>
      <c r="T229" s="93" t="s">
        <v>120</v>
      </c>
      <c r="U229" s="93" t="s">
        <v>442</v>
      </c>
      <c r="V229" s="93" t="s">
        <v>122</v>
      </c>
    </row>
    <row r="230" spans="1:22" x14ac:dyDescent="0.2">
      <c r="A230" s="93" t="s">
        <v>448</v>
      </c>
      <c r="B230">
        <f t="shared" si="31"/>
        <v>3.17</v>
      </c>
      <c r="C230">
        <f t="shared" si="26"/>
        <v>2.99</v>
      </c>
      <c r="D230">
        <f t="shared" si="27"/>
        <v>21</v>
      </c>
      <c r="E230">
        <f t="shared" si="28"/>
        <v>24</v>
      </c>
      <c r="F230">
        <f t="shared" si="29"/>
        <v>3.11</v>
      </c>
      <c r="G230">
        <f t="shared" si="30"/>
        <v>3.01</v>
      </c>
      <c r="H230" s="93"/>
      <c r="N230" s="93" t="s">
        <v>379</v>
      </c>
      <c r="O230" s="93">
        <v>1.538</v>
      </c>
      <c r="P230" s="93">
        <v>1.532</v>
      </c>
      <c r="Q230" s="93">
        <v>44</v>
      </c>
      <c r="R230" s="93" t="s">
        <v>120</v>
      </c>
      <c r="S230" s="93">
        <v>1.284</v>
      </c>
      <c r="T230" s="93" t="s">
        <v>120</v>
      </c>
      <c r="U230" s="93" t="s">
        <v>46</v>
      </c>
      <c r="V230" s="93" t="s">
        <v>122</v>
      </c>
    </row>
    <row r="231" spans="1:22" x14ac:dyDescent="0.2">
      <c r="A231" s="93" t="s">
        <v>450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381</v>
      </c>
      <c r="O231" s="93">
        <v>0.04</v>
      </c>
      <c r="P231" s="93" t="s">
        <v>120</v>
      </c>
      <c r="Q231" s="93" t="s">
        <v>120</v>
      </c>
      <c r="R231" s="93" t="s">
        <v>120</v>
      </c>
      <c r="S231" s="93" t="s">
        <v>120</v>
      </c>
      <c r="T231" s="93" t="s">
        <v>120</v>
      </c>
      <c r="U231" s="93" t="s">
        <v>445</v>
      </c>
      <c r="V231" s="93" t="s">
        <v>122</v>
      </c>
    </row>
    <row r="232" spans="1:22" x14ac:dyDescent="0.2">
      <c r="A232" s="93" t="s">
        <v>452</v>
      </c>
      <c r="B232">
        <f t="shared" si="31"/>
        <v>40.78</v>
      </c>
      <c r="C232">
        <f t="shared" si="26"/>
        <v>42.86</v>
      </c>
      <c r="D232">
        <f t="shared" si="27"/>
        <v>48</v>
      </c>
      <c r="E232">
        <f t="shared" si="28"/>
        <v>2</v>
      </c>
      <c r="F232">
        <f t="shared" si="29"/>
        <v>35.82</v>
      </c>
      <c r="G232">
        <f t="shared" si="30"/>
        <v>40.200000000000003</v>
      </c>
      <c r="H232" s="93"/>
      <c r="N232" s="93" t="s">
        <v>383</v>
      </c>
      <c r="O232" s="93">
        <v>6.665</v>
      </c>
      <c r="P232" s="93">
        <v>6.1050000000000004</v>
      </c>
      <c r="Q232" s="93">
        <v>11</v>
      </c>
      <c r="R232" s="93">
        <v>18</v>
      </c>
      <c r="S232" s="93">
        <v>6.2649999999999997</v>
      </c>
      <c r="T232" s="93">
        <v>5.98</v>
      </c>
      <c r="U232" s="93" t="s">
        <v>447</v>
      </c>
      <c r="V232" s="93" t="s">
        <v>122</v>
      </c>
    </row>
    <row r="233" spans="1:22" x14ac:dyDescent="0.2">
      <c r="A233" s="93" t="s">
        <v>454</v>
      </c>
      <c r="B233">
        <f t="shared" si="31"/>
        <v>3.36</v>
      </c>
      <c r="C233">
        <f t="shared" si="26"/>
        <v>3.36</v>
      </c>
      <c r="D233">
        <f t="shared" si="27"/>
        <v>34</v>
      </c>
      <c r="E233" t="str">
        <f t="shared" si="28"/>
        <v>N/A</v>
      </c>
      <c r="F233">
        <f t="shared" si="29"/>
        <v>3.5</v>
      </c>
      <c r="G233" t="str">
        <f t="shared" si="30"/>
        <v>N/A</v>
      </c>
      <c r="H233" s="93"/>
      <c r="N233" s="93" t="s">
        <v>385</v>
      </c>
      <c r="O233" s="93">
        <v>48</v>
      </c>
      <c r="P233" s="93">
        <v>39.200000000000003</v>
      </c>
      <c r="Q233" s="93">
        <v>3</v>
      </c>
      <c r="R233" s="93" t="s">
        <v>120</v>
      </c>
      <c r="S233" s="93">
        <v>48</v>
      </c>
      <c r="T233" s="93" t="s">
        <v>120</v>
      </c>
      <c r="U233" s="93" t="s">
        <v>449</v>
      </c>
      <c r="V233" s="93" t="s">
        <v>122</v>
      </c>
    </row>
    <row r="234" spans="1:22" x14ac:dyDescent="0.2">
      <c r="A234" s="93" t="s">
        <v>456</v>
      </c>
      <c r="B234">
        <f t="shared" si="31"/>
        <v>1.2350000000000001</v>
      </c>
      <c r="C234">
        <f t="shared" si="26"/>
        <v>1.19</v>
      </c>
      <c r="D234">
        <f t="shared" si="27"/>
        <v>7</v>
      </c>
      <c r="E234">
        <f t="shared" si="28"/>
        <v>21</v>
      </c>
      <c r="F234">
        <f t="shared" si="29"/>
        <v>1.23</v>
      </c>
      <c r="G234">
        <f t="shared" si="30"/>
        <v>1.19</v>
      </c>
      <c r="H234" s="93"/>
      <c r="N234" s="93" t="s">
        <v>387</v>
      </c>
      <c r="O234" s="93">
        <v>1.44</v>
      </c>
      <c r="P234" s="93">
        <v>1.49</v>
      </c>
      <c r="Q234" s="93">
        <v>27</v>
      </c>
      <c r="R234" s="93">
        <v>11</v>
      </c>
      <c r="S234" s="93">
        <v>1.47</v>
      </c>
      <c r="T234" s="93">
        <v>1.385</v>
      </c>
      <c r="U234" s="93" t="s">
        <v>451</v>
      </c>
      <c r="V234" s="93" t="s">
        <v>122</v>
      </c>
    </row>
    <row r="235" spans="1:22" x14ac:dyDescent="0.2">
      <c r="A235" s="93" t="s">
        <v>458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390</v>
      </c>
      <c r="O235" s="93">
        <v>0.27800000000000002</v>
      </c>
      <c r="P235" s="93">
        <v>0.252</v>
      </c>
      <c r="Q235" s="93" t="s">
        <v>120</v>
      </c>
      <c r="R235" s="93" t="s">
        <v>120</v>
      </c>
      <c r="S235" s="93" t="s">
        <v>120</v>
      </c>
      <c r="T235" s="93" t="s">
        <v>120</v>
      </c>
      <c r="U235" s="93" t="s">
        <v>453</v>
      </c>
      <c r="V235" s="93" t="s">
        <v>122</v>
      </c>
    </row>
    <row r="236" spans="1:22" x14ac:dyDescent="0.2">
      <c r="A236" s="93" t="s">
        <v>460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392</v>
      </c>
      <c r="O236" s="93">
        <v>0.183</v>
      </c>
      <c r="P236" s="93" t="s">
        <v>120</v>
      </c>
      <c r="Q236" s="93" t="s">
        <v>120</v>
      </c>
      <c r="R236" s="93" t="s">
        <v>120</v>
      </c>
      <c r="S236" s="93" t="s">
        <v>120</v>
      </c>
      <c r="T236" s="93" t="s">
        <v>120</v>
      </c>
      <c r="U236" s="93" t="s">
        <v>455</v>
      </c>
      <c r="V236" s="93" t="s">
        <v>122</v>
      </c>
    </row>
    <row r="237" spans="1:22" x14ac:dyDescent="0.2">
      <c r="A237" s="93" t="s">
        <v>462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394</v>
      </c>
      <c r="O237" s="93">
        <v>0.125</v>
      </c>
      <c r="P237" s="93" t="s">
        <v>120</v>
      </c>
      <c r="Q237" s="93" t="s">
        <v>120</v>
      </c>
      <c r="R237" s="93" t="s">
        <v>120</v>
      </c>
      <c r="S237" s="93" t="s">
        <v>120</v>
      </c>
      <c r="T237" s="93" t="s">
        <v>120</v>
      </c>
      <c r="U237" s="93" t="s">
        <v>457</v>
      </c>
      <c r="V237" s="93" t="s">
        <v>122</v>
      </c>
    </row>
    <row r="238" spans="1:22" x14ac:dyDescent="0.2">
      <c r="A238" s="93" t="s">
        <v>464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396</v>
      </c>
      <c r="O238" s="93">
        <v>2.04</v>
      </c>
      <c r="P238" s="93" t="s">
        <v>120</v>
      </c>
      <c r="Q238" s="93" t="s">
        <v>120</v>
      </c>
      <c r="R238" s="93" t="s">
        <v>120</v>
      </c>
      <c r="S238" s="93" t="s">
        <v>120</v>
      </c>
      <c r="T238" s="93" t="s">
        <v>120</v>
      </c>
      <c r="U238" s="93" t="s">
        <v>459</v>
      </c>
      <c r="V238" s="93" t="s">
        <v>122</v>
      </c>
    </row>
    <row r="239" spans="1:22" x14ac:dyDescent="0.2">
      <c r="A239" s="93" t="s">
        <v>466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398</v>
      </c>
      <c r="O239" s="93">
        <v>3.7</v>
      </c>
      <c r="P239" s="93">
        <v>3.92</v>
      </c>
      <c r="Q239" s="93">
        <v>12</v>
      </c>
      <c r="R239" s="93">
        <v>4</v>
      </c>
      <c r="S239" s="93">
        <v>3.83</v>
      </c>
      <c r="T239" s="93">
        <v>3.65</v>
      </c>
      <c r="U239" s="93" t="s">
        <v>461</v>
      </c>
      <c r="V239" s="93" t="s">
        <v>122</v>
      </c>
    </row>
    <row r="240" spans="1:22" x14ac:dyDescent="0.2">
      <c r="A240" s="93" t="s">
        <v>468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400</v>
      </c>
      <c r="O240" s="93">
        <v>2.7</v>
      </c>
      <c r="P240" s="93">
        <v>2.48</v>
      </c>
      <c r="Q240" s="93" t="s">
        <v>120</v>
      </c>
      <c r="R240" s="93" t="s">
        <v>120</v>
      </c>
      <c r="S240" s="93" t="s">
        <v>120</v>
      </c>
      <c r="T240" s="93" t="s">
        <v>120</v>
      </c>
      <c r="U240" s="93" t="s">
        <v>463</v>
      </c>
      <c r="V240" s="93" t="s">
        <v>122</v>
      </c>
    </row>
    <row r="241" spans="1:22" x14ac:dyDescent="0.2">
      <c r="A241" s="93" t="s">
        <v>470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402</v>
      </c>
      <c r="O241" s="93">
        <v>0</v>
      </c>
      <c r="P241" s="93" t="s">
        <v>120</v>
      </c>
      <c r="Q241" s="93" t="s">
        <v>120</v>
      </c>
      <c r="R241" s="93" t="s">
        <v>120</v>
      </c>
      <c r="S241" s="93" t="s">
        <v>120</v>
      </c>
      <c r="T241" s="93" t="s">
        <v>120</v>
      </c>
      <c r="U241" s="93" t="s">
        <v>465</v>
      </c>
      <c r="V241" s="93" t="s">
        <v>122</v>
      </c>
    </row>
    <row r="242" spans="1:22" x14ac:dyDescent="0.2">
      <c r="A242" s="93" t="s">
        <v>473</v>
      </c>
      <c r="B242">
        <f t="shared" si="31"/>
        <v>0.96599999999999997</v>
      </c>
      <c r="C242">
        <f t="shared" si="26"/>
        <v>0.98399999999999999</v>
      </c>
      <c r="D242" t="str">
        <f t="shared" si="27"/>
        <v>N/A</v>
      </c>
      <c r="E242">
        <f t="shared" si="28"/>
        <v>2</v>
      </c>
      <c r="F242" t="str">
        <f t="shared" si="29"/>
        <v>N/A</v>
      </c>
      <c r="G242">
        <f t="shared" si="30"/>
        <v>0.90200000000000002</v>
      </c>
      <c r="H242" s="93"/>
      <c r="N242" s="93" t="s">
        <v>404</v>
      </c>
      <c r="O242" s="93">
        <v>0.29799999999999999</v>
      </c>
      <c r="P242" s="93" t="s">
        <v>120</v>
      </c>
      <c r="Q242" s="93" t="s">
        <v>120</v>
      </c>
      <c r="R242" s="93" t="s">
        <v>120</v>
      </c>
      <c r="S242" s="93" t="s">
        <v>120</v>
      </c>
      <c r="T242" s="93" t="s">
        <v>120</v>
      </c>
      <c r="U242" s="93" t="s">
        <v>467</v>
      </c>
      <c r="V242" s="93" t="s">
        <v>122</v>
      </c>
    </row>
    <row r="243" spans="1:22" x14ac:dyDescent="0.2">
      <c r="A243" s="93" t="s">
        <v>475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406</v>
      </c>
      <c r="O243" s="93">
        <v>1.38</v>
      </c>
      <c r="P243" s="93">
        <v>1.34</v>
      </c>
      <c r="Q243" s="93" t="s">
        <v>120</v>
      </c>
      <c r="R243" s="93" t="s">
        <v>120</v>
      </c>
      <c r="S243" s="93" t="s">
        <v>120</v>
      </c>
      <c r="T243" s="93" t="s">
        <v>120</v>
      </c>
      <c r="U243" s="93" t="s">
        <v>469</v>
      </c>
      <c r="V243" s="93" t="s">
        <v>122</v>
      </c>
    </row>
    <row r="244" spans="1:22" x14ac:dyDescent="0.2">
      <c r="A244" s="93" t="s">
        <v>477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471</v>
      </c>
      <c r="O244" s="93">
        <v>1.53</v>
      </c>
      <c r="P244" s="93" t="s">
        <v>120</v>
      </c>
      <c r="Q244" s="93" t="s">
        <v>120</v>
      </c>
      <c r="R244" s="93" t="s">
        <v>120</v>
      </c>
      <c r="S244" s="93" t="s">
        <v>120</v>
      </c>
      <c r="T244" s="93" t="s">
        <v>120</v>
      </c>
      <c r="U244" s="93" t="s">
        <v>472</v>
      </c>
      <c r="V244" s="93" t="s">
        <v>122</v>
      </c>
    </row>
    <row r="245" spans="1:22" x14ac:dyDescent="0.2">
      <c r="A245" s="93" t="s">
        <v>478</v>
      </c>
      <c r="B245">
        <f t="shared" si="31"/>
        <v>44.9</v>
      </c>
      <c r="C245">
        <f t="shared" si="26"/>
        <v>46</v>
      </c>
      <c r="D245">
        <f t="shared" si="27"/>
        <v>12</v>
      </c>
      <c r="E245">
        <f t="shared" si="28"/>
        <v>1</v>
      </c>
      <c r="F245">
        <f t="shared" si="29"/>
        <v>42</v>
      </c>
      <c r="G245">
        <f t="shared" si="30"/>
        <v>44.35</v>
      </c>
      <c r="H245" s="93"/>
      <c r="N245" s="93" t="s">
        <v>408</v>
      </c>
      <c r="O245" s="93">
        <v>0.66500000000000004</v>
      </c>
      <c r="P245" s="93">
        <v>0.71499999999999997</v>
      </c>
      <c r="Q245" s="93">
        <v>44</v>
      </c>
      <c r="R245" s="93">
        <v>22</v>
      </c>
      <c r="S245" s="93">
        <v>0.65500000000000003</v>
      </c>
      <c r="T245" s="93">
        <v>0.73499999999999999</v>
      </c>
      <c r="U245" s="93" t="s">
        <v>474</v>
      </c>
      <c r="V245" s="93" t="s">
        <v>122</v>
      </c>
    </row>
    <row r="246" spans="1:22" x14ac:dyDescent="0.2">
      <c r="A246" s="93" t="s">
        <v>480</v>
      </c>
      <c r="B246">
        <f t="shared" si="31"/>
        <v>38.5</v>
      </c>
      <c r="C246">
        <f t="shared" si="26"/>
        <v>39.6</v>
      </c>
      <c r="D246">
        <f t="shared" si="27"/>
        <v>21</v>
      </c>
      <c r="E246">
        <f t="shared" si="28"/>
        <v>2</v>
      </c>
      <c r="F246">
        <f t="shared" si="29"/>
        <v>38</v>
      </c>
      <c r="G246">
        <f t="shared" si="30"/>
        <v>38.299999999999997</v>
      </c>
      <c r="H246" s="93"/>
      <c r="N246" s="93" t="s">
        <v>410</v>
      </c>
      <c r="O246" s="93">
        <v>0</v>
      </c>
      <c r="P246" s="93" t="s">
        <v>120</v>
      </c>
      <c r="Q246" s="93" t="s">
        <v>120</v>
      </c>
      <c r="R246" s="93" t="s">
        <v>120</v>
      </c>
      <c r="S246" s="93" t="s">
        <v>120</v>
      </c>
      <c r="T246" s="93" t="s">
        <v>120</v>
      </c>
      <c r="U246" s="93" t="s">
        <v>476</v>
      </c>
      <c r="V246" s="93" t="s">
        <v>122</v>
      </c>
    </row>
    <row r="247" spans="1:22" x14ac:dyDescent="0.2">
      <c r="A247" s="93" t="s">
        <v>482</v>
      </c>
      <c r="B247">
        <f t="shared" si="31"/>
        <v>2.38</v>
      </c>
      <c r="C247">
        <f t="shared" si="26"/>
        <v>2.35</v>
      </c>
      <c r="D247" t="str">
        <f t="shared" si="27"/>
        <v>N/A</v>
      </c>
      <c r="E247" t="str">
        <f t="shared" si="28"/>
        <v>N/A</v>
      </c>
      <c r="F247" t="str">
        <f t="shared" si="29"/>
        <v>N/A</v>
      </c>
      <c r="G247" t="str">
        <f t="shared" si="30"/>
        <v>N/A</v>
      </c>
      <c r="H247" s="93"/>
      <c r="N247" s="93" t="s">
        <v>412</v>
      </c>
      <c r="O247" s="93">
        <v>8.8000000000000007</v>
      </c>
      <c r="P247" s="93">
        <v>8.8000000000000007</v>
      </c>
      <c r="Q247" s="93">
        <v>52</v>
      </c>
      <c r="R247" s="93">
        <v>30</v>
      </c>
      <c r="S247" s="93">
        <v>9.15</v>
      </c>
      <c r="T247" s="93">
        <v>8.64</v>
      </c>
      <c r="U247" s="93" t="s">
        <v>90</v>
      </c>
      <c r="V247" s="93" t="s">
        <v>122</v>
      </c>
    </row>
    <row r="248" spans="1:22" x14ac:dyDescent="0.2">
      <c r="A248" s="93" t="s">
        <v>484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414</v>
      </c>
      <c r="O248" s="93">
        <v>2.81</v>
      </c>
      <c r="P248" s="93">
        <v>2.7</v>
      </c>
      <c r="Q248" s="93" t="s">
        <v>120</v>
      </c>
      <c r="R248" s="93" t="s">
        <v>120</v>
      </c>
      <c r="S248" s="93" t="s">
        <v>120</v>
      </c>
      <c r="T248" s="93" t="s">
        <v>120</v>
      </c>
      <c r="U248" s="93" t="s">
        <v>479</v>
      </c>
      <c r="V248" s="93" t="s">
        <v>122</v>
      </c>
    </row>
    <row r="249" spans="1:22" x14ac:dyDescent="0.2">
      <c r="A249" s="93" t="s">
        <v>486</v>
      </c>
      <c r="B249">
        <f t="shared" si="31"/>
        <v>2.16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416</v>
      </c>
      <c r="O249" s="93">
        <v>32.200000000000003</v>
      </c>
      <c r="P249" s="93">
        <v>33</v>
      </c>
      <c r="Q249" s="93">
        <v>29</v>
      </c>
      <c r="R249" s="93">
        <v>19</v>
      </c>
      <c r="S249" s="93">
        <v>34</v>
      </c>
      <c r="T249" s="93">
        <v>31.2</v>
      </c>
      <c r="U249" s="93" t="s">
        <v>481</v>
      </c>
      <c r="V249" s="93" t="s">
        <v>122</v>
      </c>
    </row>
    <row r="250" spans="1:22" x14ac:dyDescent="0.2">
      <c r="A250" s="93" t="s">
        <v>488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418</v>
      </c>
      <c r="O250" s="93">
        <v>7.58</v>
      </c>
      <c r="P250" s="93">
        <v>0</v>
      </c>
      <c r="Q250" s="93">
        <v>26</v>
      </c>
      <c r="R250" s="93" t="s">
        <v>120</v>
      </c>
      <c r="S250" s="93">
        <v>7.66</v>
      </c>
      <c r="T250" s="93" t="s">
        <v>120</v>
      </c>
      <c r="U250" s="93" t="s">
        <v>483</v>
      </c>
      <c r="V250" s="93" t="s">
        <v>122</v>
      </c>
    </row>
    <row r="251" spans="1:22" x14ac:dyDescent="0.2">
      <c r="A251" s="93" t="s">
        <v>490</v>
      </c>
      <c r="B251">
        <f t="shared" si="31"/>
        <v>19.64</v>
      </c>
      <c r="C251">
        <f t="shared" si="26"/>
        <v>19.82</v>
      </c>
      <c r="D251">
        <f t="shared" si="27"/>
        <v>39</v>
      </c>
      <c r="E251">
        <f t="shared" si="28"/>
        <v>7</v>
      </c>
      <c r="F251">
        <f t="shared" si="29"/>
        <v>18.86</v>
      </c>
      <c r="G251">
        <f t="shared" si="30"/>
        <v>18.78</v>
      </c>
      <c r="H251" s="93"/>
      <c r="N251" s="93" t="s">
        <v>420</v>
      </c>
      <c r="O251" s="93">
        <v>0.1</v>
      </c>
      <c r="P251" s="93" t="s">
        <v>120</v>
      </c>
      <c r="Q251" s="93" t="s">
        <v>120</v>
      </c>
      <c r="R251" s="93" t="s">
        <v>120</v>
      </c>
      <c r="S251" s="93" t="s">
        <v>120</v>
      </c>
      <c r="T251" s="93" t="s">
        <v>120</v>
      </c>
      <c r="U251" s="93" t="s">
        <v>485</v>
      </c>
      <c r="V251" s="93" t="s">
        <v>122</v>
      </c>
    </row>
    <row r="252" spans="1:22" x14ac:dyDescent="0.2">
      <c r="A252" s="93" t="s">
        <v>492</v>
      </c>
      <c r="B252">
        <f t="shared" si="31"/>
        <v>11.2</v>
      </c>
      <c r="C252">
        <f t="shared" si="26"/>
        <v>10.88</v>
      </c>
      <c r="D252" t="str">
        <f t="shared" si="27"/>
        <v>N/A</v>
      </c>
      <c r="E252" t="str">
        <f t="shared" si="28"/>
        <v>N/A</v>
      </c>
      <c r="F252" t="str">
        <f t="shared" si="29"/>
        <v>N/A</v>
      </c>
      <c r="G252" t="str">
        <f t="shared" si="30"/>
        <v>N/A</v>
      </c>
      <c r="H252" s="93"/>
      <c r="N252" s="93" t="s">
        <v>422</v>
      </c>
      <c r="O252" s="93">
        <v>9.6000000000000002E-2</v>
      </c>
      <c r="P252" s="93" t="s">
        <v>120</v>
      </c>
      <c r="Q252" s="93" t="s">
        <v>120</v>
      </c>
      <c r="R252" s="93" t="s">
        <v>120</v>
      </c>
      <c r="S252" s="93" t="s">
        <v>120</v>
      </c>
      <c r="T252" s="93" t="s">
        <v>120</v>
      </c>
      <c r="U252" s="93" t="s">
        <v>487</v>
      </c>
      <c r="V252" s="93" t="s">
        <v>122</v>
      </c>
    </row>
    <row r="253" spans="1:22" x14ac:dyDescent="0.2">
      <c r="A253" s="93" t="s">
        <v>494</v>
      </c>
      <c r="B253">
        <f t="shared" si="31"/>
        <v>0.85599999999999998</v>
      </c>
      <c r="C253">
        <f t="shared" si="26"/>
        <v>0.77</v>
      </c>
      <c r="D253">
        <f t="shared" si="27"/>
        <v>0</v>
      </c>
      <c r="E253">
        <f t="shared" si="28"/>
        <v>4</v>
      </c>
      <c r="F253">
        <f t="shared" si="29"/>
        <v>0.85599999999999998</v>
      </c>
      <c r="G253">
        <f t="shared" si="30"/>
        <v>0.79600000000000004</v>
      </c>
      <c r="H253" s="93"/>
      <c r="N253" s="93" t="s">
        <v>424</v>
      </c>
      <c r="O253" s="93">
        <v>3.18</v>
      </c>
      <c r="P253" s="93">
        <v>3.38</v>
      </c>
      <c r="Q253" s="93" t="s">
        <v>120</v>
      </c>
      <c r="R253" s="93">
        <v>6</v>
      </c>
      <c r="S253" s="93" t="s">
        <v>120</v>
      </c>
      <c r="T253" s="93">
        <v>3.19</v>
      </c>
      <c r="U253" s="93" t="s">
        <v>489</v>
      </c>
      <c r="V253" s="93" t="s">
        <v>122</v>
      </c>
    </row>
    <row r="254" spans="1:22" x14ac:dyDescent="0.2">
      <c r="A254" s="93" t="s">
        <v>496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425</v>
      </c>
      <c r="O254" s="93">
        <v>0.60499999999999998</v>
      </c>
      <c r="P254" s="93">
        <v>0.56999999999999995</v>
      </c>
      <c r="Q254" s="93">
        <v>9</v>
      </c>
      <c r="R254" s="93">
        <v>23</v>
      </c>
      <c r="S254" s="93">
        <v>0.58499999999999996</v>
      </c>
      <c r="T254" s="93">
        <v>0.56000000000000005</v>
      </c>
      <c r="U254" s="93" t="s">
        <v>491</v>
      </c>
      <c r="V254" s="93" t="s">
        <v>122</v>
      </c>
    </row>
    <row r="255" spans="1:22" x14ac:dyDescent="0.2">
      <c r="A255" s="93" t="s">
        <v>498</v>
      </c>
      <c r="B255">
        <f t="shared" si="32"/>
        <v>3.35</v>
      </c>
      <c r="C255">
        <f t="shared" si="26"/>
        <v>3.56</v>
      </c>
      <c r="D255">
        <f t="shared" si="27"/>
        <v>8</v>
      </c>
      <c r="E255">
        <f t="shared" si="28"/>
        <v>1</v>
      </c>
      <c r="F255">
        <f t="shared" si="29"/>
        <v>3.51</v>
      </c>
      <c r="G255">
        <f t="shared" si="30"/>
        <v>3.2</v>
      </c>
      <c r="H255" s="93"/>
      <c r="N255" s="93" t="s">
        <v>427</v>
      </c>
      <c r="O255" s="93">
        <v>2.4</v>
      </c>
      <c r="P255" s="93">
        <v>2.4</v>
      </c>
      <c r="Q255" s="93" t="s">
        <v>120</v>
      </c>
      <c r="R255" s="93" t="s">
        <v>120</v>
      </c>
      <c r="S255" s="93" t="s">
        <v>120</v>
      </c>
      <c r="T255" s="93" t="s">
        <v>120</v>
      </c>
      <c r="U255" s="93" t="s">
        <v>493</v>
      </c>
      <c r="V255" s="93" t="s">
        <v>122</v>
      </c>
    </row>
    <row r="256" spans="1:22" x14ac:dyDescent="0.2">
      <c r="A256" s="93" t="s">
        <v>499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429</v>
      </c>
      <c r="O256" s="93">
        <v>0.64</v>
      </c>
      <c r="P256" s="93" t="s">
        <v>120</v>
      </c>
      <c r="Q256" s="93" t="s">
        <v>120</v>
      </c>
      <c r="R256" s="93" t="s">
        <v>120</v>
      </c>
      <c r="S256" s="93" t="s">
        <v>120</v>
      </c>
      <c r="T256" s="93" t="s">
        <v>120</v>
      </c>
      <c r="U256" s="93" t="s">
        <v>495</v>
      </c>
      <c r="V256" s="93" t="s">
        <v>122</v>
      </c>
    </row>
    <row r="257" spans="1:22" x14ac:dyDescent="0.2">
      <c r="A257" s="93" t="s">
        <v>501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431</v>
      </c>
      <c r="O257" s="93">
        <v>0.56999999999999995</v>
      </c>
      <c r="P257" s="93" t="s">
        <v>120</v>
      </c>
      <c r="Q257" s="93" t="s">
        <v>120</v>
      </c>
      <c r="R257" s="93" t="s">
        <v>120</v>
      </c>
      <c r="S257" s="93" t="s">
        <v>120</v>
      </c>
      <c r="T257" s="93" t="s">
        <v>120</v>
      </c>
      <c r="U257" s="93" t="s">
        <v>497</v>
      </c>
      <c r="V257" s="93" t="s">
        <v>122</v>
      </c>
    </row>
    <row r="258" spans="1:22" x14ac:dyDescent="0.2">
      <c r="A258" s="93" t="s">
        <v>503</v>
      </c>
      <c r="B258">
        <f t="shared" si="32"/>
        <v>9.25</v>
      </c>
      <c r="C258">
        <f t="shared" si="26"/>
        <v>8.8780000000000001</v>
      </c>
      <c r="D258">
        <f t="shared" si="27"/>
        <v>33</v>
      </c>
      <c r="E258" t="str">
        <f t="shared" si="28"/>
        <v>N/A</v>
      </c>
      <c r="F258">
        <f t="shared" si="29"/>
        <v>8.7460000000000004</v>
      </c>
      <c r="G258" t="str">
        <f t="shared" si="30"/>
        <v>N/A</v>
      </c>
      <c r="H258" s="93"/>
      <c r="N258" s="93" t="s">
        <v>433</v>
      </c>
      <c r="O258" s="93">
        <v>39.880000000000003</v>
      </c>
      <c r="P258" s="93">
        <v>34.6</v>
      </c>
      <c r="Q258" s="93">
        <v>11</v>
      </c>
      <c r="R258" s="93" t="s">
        <v>120</v>
      </c>
      <c r="S258" s="93">
        <v>36.72</v>
      </c>
      <c r="T258" s="93" t="s">
        <v>120</v>
      </c>
      <c r="U258" s="93" t="s">
        <v>48</v>
      </c>
      <c r="V258" s="93" t="s">
        <v>122</v>
      </c>
    </row>
    <row r="259" spans="1:22" x14ac:dyDescent="0.2">
      <c r="A259" s="93" t="s">
        <v>505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435</v>
      </c>
      <c r="O259" s="93">
        <v>6.8</v>
      </c>
      <c r="P259" s="93">
        <v>6.9</v>
      </c>
      <c r="Q259" s="93" t="s">
        <v>120</v>
      </c>
      <c r="R259" s="93">
        <v>13</v>
      </c>
      <c r="S259" s="93" t="s">
        <v>120</v>
      </c>
      <c r="T259" s="93">
        <v>6.7</v>
      </c>
      <c r="U259" s="93" t="s">
        <v>500</v>
      </c>
      <c r="V259" s="93" t="s">
        <v>122</v>
      </c>
    </row>
    <row r="260" spans="1:22" x14ac:dyDescent="0.2">
      <c r="A260" s="93" t="s">
        <v>507</v>
      </c>
      <c r="B260">
        <f t="shared" si="32"/>
        <v>9.2899999999999991</v>
      </c>
      <c r="C260">
        <f t="shared" si="26"/>
        <v>9.9</v>
      </c>
      <c r="D260">
        <f t="shared" si="27"/>
        <v>14</v>
      </c>
      <c r="E260">
        <f t="shared" si="28"/>
        <v>2</v>
      </c>
      <c r="F260">
        <f t="shared" si="29"/>
        <v>9.7200000000000006</v>
      </c>
      <c r="G260">
        <f t="shared" si="30"/>
        <v>9.4</v>
      </c>
      <c r="H260" s="93"/>
      <c r="N260" s="93" t="s">
        <v>437</v>
      </c>
      <c r="O260" s="93">
        <v>2.52</v>
      </c>
      <c r="P260" s="93">
        <v>2.46</v>
      </c>
      <c r="Q260" s="93">
        <v>5</v>
      </c>
      <c r="R260" s="93">
        <v>18</v>
      </c>
      <c r="S260" s="93">
        <v>2.61</v>
      </c>
      <c r="T260" s="93">
        <v>2.5099999999999998</v>
      </c>
      <c r="U260" s="93" t="s">
        <v>502</v>
      </c>
      <c r="V260" s="93" t="s">
        <v>122</v>
      </c>
    </row>
    <row r="261" spans="1:22" x14ac:dyDescent="0.2">
      <c r="A261" s="93" t="s">
        <v>509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439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504</v>
      </c>
      <c r="V261" s="93" t="s">
        <v>122</v>
      </c>
    </row>
    <row r="262" spans="1:22" x14ac:dyDescent="0.2">
      <c r="A262" s="93" t="s">
        <v>512</v>
      </c>
      <c r="B262">
        <f t="shared" si="32"/>
        <v>8</v>
      </c>
      <c r="C262">
        <f t="shared" si="33"/>
        <v>8.24</v>
      </c>
      <c r="D262" t="str">
        <f t="shared" si="34"/>
        <v>N/A</v>
      </c>
      <c r="E262">
        <f t="shared" si="35"/>
        <v>35</v>
      </c>
      <c r="F262" t="str">
        <f t="shared" si="36"/>
        <v>N/A</v>
      </c>
      <c r="G262">
        <f t="shared" si="37"/>
        <v>8.02</v>
      </c>
      <c r="H262" s="93"/>
      <c r="N262" s="93" t="s">
        <v>441</v>
      </c>
      <c r="O262" s="93">
        <v>0.48</v>
      </c>
      <c r="P262" s="93">
        <v>0.51500000000000001</v>
      </c>
      <c r="Q262" s="93" t="s">
        <v>120</v>
      </c>
      <c r="R262" s="93" t="s">
        <v>120</v>
      </c>
      <c r="S262" s="93" t="s">
        <v>120</v>
      </c>
      <c r="T262" s="93" t="s">
        <v>120</v>
      </c>
      <c r="U262" s="93" t="s">
        <v>506</v>
      </c>
      <c r="V262" s="93" t="s">
        <v>122</v>
      </c>
    </row>
    <row r="263" spans="1:22" x14ac:dyDescent="0.2">
      <c r="A263" s="93" t="s">
        <v>514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443</v>
      </c>
      <c r="O263" s="93">
        <v>22.62</v>
      </c>
      <c r="P263" s="93">
        <v>21.4</v>
      </c>
      <c r="Q263" s="93">
        <v>17</v>
      </c>
      <c r="R263" s="93">
        <v>28</v>
      </c>
      <c r="S263" s="93">
        <v>22.2</v>
      </c>
      <c r="T263" s="93">
        <v>22.8</v>
      </c>
      <c r="U263" s="93" t="s">
        <v>508</v>
      </c>
      <c r="V263" s="93" t="s">
        <v>122</v>
      </c>
    </row>
    <row r="264" spans="1:22" x14ac:dyDescent="0.2">
      <c r="A264" s="93" t="s">
        <v>516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510</v>
      </c>
      <c r="O264" s="93">
        <v>4.45</v>
      </c>
      <c r="P264" s="93" t="s">
        <v>120</v>
      </c>
      <c r="Q264" s="93" t="s">
        <v>120</v>
      </c>
      <c r="R264" s="93" t="s">
        <v>120</v>
      </c>
      <c r="S264" s="93" t="s">
        <v>120</v>
      </c>
      <c r="T264" s="93" t="s">
        <v>120</v>
      </c>
      <c r="U264" s="93" t="s">
        <v>511</v>
      </c>
      <c r="V264" s="93" t="s">
        <v>122</v>
      </c>
    </row>
    <row r="265" spans="1:22" x14ac:dyDescent="0.2">
      <c r="A265" s="93" t="s">
        <v>518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444</v>
      </c>
      <c r="O265" s="93">
        <v>0.05</v>
      </c>
      <c r="P265" s="93" t="s">
        <v>120</v>
      </c>
      <c r="Q265" s="93" t="s">
        <v>120</v>
      </c>
      <c r="R265" s="93" t="s">
        <v>120</v>
      </c>
      <c r="S265" s="93" t="s">
        <v>120</v>
      </c>
      <c r="T265" s="93" t="s">
        <v>120</v>
      </c>
      <c r="U265" s="93" t="s">
        <v>513</v>
      </c>
      <c r="V265" s="93" t="s">
        <v>122</v>
      </c>
    </row>
    <row r="266" spans="1:22" x14ac:dyDescent="0.2">
      <c r="A266" s="93" t="s">
        <v>520</v>
      </c>
      <c r="B266">
        <f t="shared" si="32"/>
        <v>15</v>
      </c>
      <c r="C266">
        <f t="shared" si="33"/>
        <v>14.3</v>
      </c>
      <c r="D266">
        <f t="shared" si="34"/>
        <v>0</v>
      </c>
      <c r="E266">
        <f t="shared" si="35"/>
        <v>26</v>
      </c>
      <c r="F266">
        <f t="shared" si="36"/>
        <v>15</v>
      </c>
      <c r="G266">
        <f t="shared" si="37"/>
        <v>15</v>
      </c>
      <c r="H266" s="93"/>
      <c r="N266" s="93" t="s">
        <v>446</v>
      </c>
      <c r="O266" s="93">
        <v>7.0000000000000007E-2</v>
      </c>
      <c r="P266" s="93" t="s">
        <v>120</v>
      </c>
      <c r="Q266" s="93" t="s">
        <v>120</v>
      </c>
      <c r="R266" s="93" t="s">
        <v>120</v>
      </c>
      <c r="S266" s="93" t="s">
        <v>120</v>
      </c>
      <c r="T266" s="93" t="s">
        <v>120</v>
      </c>
      <c r="U266" s="93" t="s">
        <v>515</v>
      </c>
      <c r="V266" s="93" t="s">
        <v>122</v>
      </c>
    </row>
    <row r="267" spans="1:22" x14ac:dyDescent="0.2">
      <c r="A267" s="93" t="s">
        <v>521</v>
      </c>
      <c r="B267">
        <f t="shared" si="32"/>
        <v>5.0599999999999996</v>
      </c>
      <c r="C267">
        <f t="shared" si="33"/>
        <v>4.5999999999999996</v>
      </c>
      <c r="D267">
        <f t="shared" si="34"/>
        <v>15</v>
      </c>
      <c r="E267">
        <f t="shared" si="35"/>
        <v>19</v>
      </c>
      <c r="F267">
        <f t="shared" si="36"/>
        <v>4.665</v>
      </c>
      <c r="G267">
        <f t="shared" si="37"/>
        <v>4.3250000000000002</v>
      </c>
      <c r="H267" s="93"/>
      <c r="N267" s="93" t="s">
        <v>448</v>
      </c>
      <c r="O267" s="93">
        <v>3.02</v>
      </c>
      <c r="P267" s="93">
        <v>3.02</v>
      </c>
      <c r="Q267" s="93">
        <v>1</v>
      </c>
      <c r="R267" s="93">
        <v>4</v>
      </c>
      <c r="S267" s="93">
        <v>3.11</v>
      </c>
      <c r="T267" s="93">
        <v>3.01</v>
      </c>
      <c r="U267" s="93" t="s">
        <v>517</v>
      </c>
      <c r="V267" s="93" t="s">
        <v>122</v>
      </c>
    </row>
    <row r="268" spans="1:22" x14ac:dyDescent="0.2">
      <c r="A268" s="93" t="s">
        <v>523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450</v>
      </c>
      <c r="O268" s="93">
        <v>0.51</v>
      </c>
      <c r="P268" s="93" t="s">
        <v>120</v>
      </c>
      <c r="Q268" s="93" t="s">
        <v>120</v>
      </c>
      <c r="R268" s="93" t="s">
        <v>120</v>
      </c>
      <c r="S268" s="93" t="s">
        <v>120</v>
      </c>
      <c r="T268" s="93" t="s">
        <v>120</v>
      </c>
      <c r="U268" s="93" t="s">
        <v>519</v>
      </c>
      <c r="V268" s="93" t="s">
        <v>122</v>
      </c>
    </row>
    <row r="269" spans="1:22" x14ac:dyDescent="0.2">
      <c r="A269" s="93" t="s">
        <v>525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452</v>
      </c>
      <c r="O269" s="93">
        <v>41.56</v>
      </c>
      <c r="P269" s="93">
        <v>39.92</v>
      </c>
      <c r="Q269" s="93">
        <v>28</v>
      </c>
      <c r="R269" s="93">
        <v>36</v>
      </c>
      <c r="S269" s="93">
        <v>35.82</v>
      </c>
      <c r="T269" s="93">
        <v>34.1</v>
      </c>
      <c r="U269" s="93" t="s">
        <v>452</v>
      </c>
      <c r="V269" s="93" t="s">
        <v>122</v>
      </c>
    </row>
    <row r="270" spans="1:22" x14ac:dyDescent="0.2">
      <c r="A270" s="93" t="s">
        <v>527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522</v>
      </c>
      <c r="O270" s="93">
        <v>8822.2998000000007</v>
      </c>
      <c r="P270" s="93" t="s">
        <v>120</v>
      </c>
      <c r="Q270" s="93" t="s">
        <v>120</v>
      </c>
      <c r="R270" s="93" t="s">
        <v>120</v>
      </c>
      <c r="S270" s="93" t="s">
        <v>120</v>
      </c>
      <c r="T270" s="93" t="s">
        <v>120</v>
      </c>
      <c r="U270" s="93" t="s">
        <v>522</v>
      </c>
      <c r="V270" s="93" t="s">
        <v>122</v>
      </c>
    </row>
    <row r="271" spans="1:22" x14ac:dyDescent="0.2">
      <c r="A271" s="93" t="s">
        <v>529</v>
      </c>
      <c r="B271">
        <f t="shared" si="32"/>
        <v>0.222</v>
      </c>
      <c r="C271">
        <f t="shared" si="33"/>
        <v>0.32</v>
      </c>
      <c r="D271">
        <f t="shared" si="34"/>
        <v>19</v>
      </c>
      <c r="E271">
        <f t="shared" si="35"/>
        <v>6</v>
      </c>
      <c r="F271">
        <f t="shared" si="36"/>
        <v>0.30399999999999999</v>
      </c>
      <c r="G271">
        <f t="shared" si="37"/>
        <v>0.26200000000000001</v>
      </c>
      <c r="H271" s="93"/>
      <c r="N271" s="93" t="s">
        <v>980</v>
      </c>
      <c r="O271" s="93">
        <v>52.7</v>
      </c>
      <c r="P271" s="93">
        <v>45.18</v>
      </c>
      <c r="Q271" s="93" t="s">
        <v>120</v>
      </c>
      <c r="R271" s="93" t="s">
        <v>120</v>
      </c>
      <c r="S271" s="93" t="s">
        <v>120</v>
      </c>
      <c r="T271" s="93" t="s">
        <v>120</v>
      </c>
      <c r="U271" s="93" t="s">
        <v>981</v>
      </c>
      <c r="V271" s="93" t="s">
        <v>122</v>
      </c>
    </row>
    <row r="272" spans="1:22" x14ac:dyDescent="0.2">
      <c r="A272" s="93" t="s">
        <v>531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454</v>
      </c>
      <c r="O272" s="93">
        <v>3.4</v>
      </c>
      <c r="P272" s="93">
        <v>3.3</v>
      </c>
      <c r="Q272" s="93">
        <v>14</v>
      </c>
      <c r="R272" s="93" t="s">
        <v>120</v>
      </c>
      <c r="S272" s="93">
        <v>3.5</v>
      </c>
      <c r="T272" s="93" t="s">
        <v>120</v>
      </c>
      <c r="U272" s="93" t="s">
        <v>524</v>
      </c>
      <c r="V272" s="93" t="s">
        <v>122</v>
      </c>
    </row>
    <row r="273" spans="1:22" x14ac:dyDescent="0.2">
      <c r="A273" s="93" t="s">
        <v>533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456</v>
      </c>
      <c r="O273" s="93">
        <v>1.24</v>
      </c>
      <c r="P273" s="93">
        <v>1.2849999999999999</v>
      </c>
      <c r="Q273" s="93">
        <v>8</v>
      </c>
      <c r="R273" s="93">
        <v>1</v>
      </c>
      <c r="S273" s="93">
        <v>1.2949999999999999</v>
      </c>
      <c r="T273" s="93">
        <v>1.19</v>
      </c>
      <c r="U273" s="93" t="s">
        <v>526</v>
      </c>
      <c r="V273" s="93" t="s">
        <v>122</v>
      </c>
    </row>
    <row r="274" spans="1:22" x14ac:dyDescent="0.2">
      <c r="A274" s="93" t="s">
        <v>535</v>
      </c>
      <c r="B274">
        <f t="shared" si="32"/>
        <v>9</v>
      </c>
      <c r="C274">
        <f t="shared" si="33"/>
        <v>8</v>
      </c>
      <c r="D274">
        <f t="shared" si="34"/>
        <v>32</v>
      </c>
      <c r="E274">
        <f t="shared" si="35"/>
        <v>42</v>
      </c>
      <c r="F274">
        <f t="shared" si="36"/>
        <v>7.63</v>
      </c>
      <c r="G274">
        <f t="shared" si="37"/>
        <v>7.18</v>
      </c>
      <c r="H274" s="93"/>
      <c r="N274" s="93" t="s">
        <v>458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528</v>
      </c>
      <c r="V274" s="93" t="s">
        <v>122</v>
      </c>
    </row>
    <row r="275" spans="1:22" x14ac:dyDescent="0.2">
      <c r="A275" s="93" t="s">
        <v>537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460</v>
      </c>
      <c r="O275" s="93">
        <v>7.0000000000000007E-2</v>
      </c>
      <c r="P275" s="93" t="s">
        <v>120</v>
      </c>
      <c r="Q275" s="93" t="s">
        <v>120</v>
      </c>
      <c r="R275" s="93" t="s">
        <v>120</v>
      </c>
      <c r="S275" s="93" t="s">
        <v>120</v>
      </c>
      <c r="T275" s="93" t="s">
        <v>120</v>
      </c>
      <c r="U275" s="93" t="s">
        <v>530</v>
      </c>
      <c r="V275" s="93" t="s">
        <v>122</v>
      </c>
    </row>
    <row r="276" spans="1:22" x14ac:dyDescent="0.2">
      <c r="A276" s="93" t="s">
        <v>539</v>
      </c>
      <c r="B276">
        <f t="shared" si="32"/>
        <v>1.8</v>
      </c>
      <c r="C276">
        <f t="shared" si="33"/>
        <v>1.7</v>
      </c>
      <c r="D276">
        <f t="shared" si="34"/>
        <v>28</v>
      </c>
      <c r="E276">
        <f t="shared" si="35"/>
        <v>38</v>
      </c>
      <c r="F276">
        <f t="shared" si="36"/>
        <v>1.68</v>
      </c>
      <c r="G276">
        <f t="shared" si="37"/>
        <v>1.5649999999999999</v>
      </c>
      <c r="H276" s="93"/>
      <c r="N276" s="93" t="s">
        <v>462</v>
      </c>
      <c r="O276" s="93">
        <v>0.125</v>
      </c>
      <c r="P276" s="93" t="s">
        <v>120</v>
      </c>
      <c r="Q276" s="93" t="s">
        <v>120</v>
      </c>
      <c r="R276" s="93" t="s">
        <v>120</v>
      </c>
      <c r="S276" s="93" t="s">
        <v>120</v>
      </c>
      <c r="T276" s="93" t="s">
        <v>120</v>
      </c>
      <c r="U276" s="93" t="s">
        <v>532</v>
      </c>
      <c r="V276" s="93" t="s">
        <v>122</v>
      </c>
    </row>
    <row r="277" spans="1:22" x14ac:dyDescent="0.2">
      <c r="A277" s="93" t="s">
        <v>541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464</v>
      </c>
      <c r="O277" s="93">
        <v>0.32</v>
      </c>
      <c r="P277" s="93">
        <v>0</v>
      </c>
      <c r="Q277" s="93" t="s">
        <v>120</v>
      </c>
      <c r="R277" s="93" t="s">
        <v>120</v>
      </c>
      <c r="S277" s="93" t="s">
        <v>120</v>
      </c>
      <c r="T277" s="93" t="s">
        <v>120</v>
      </c>
      <c r="U277" s="93" t="s">
        <v>534</v>
      </c>
      <c r="V277" s="93" t="s">
        <v>122</v>
      </c>
    </row>
    <row r="278" spans="1:22" x14ac:dyDescent="0.2">
      <c r="A278" s="93" t="s">
        <v>543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466</v>
      </c>
      <c r="O278" s="93">
        <v>0.33100000000000002</v>
      </c>
      <c r="P278" s="93">
        <v>0</v>
      </c>
      <c r="Q278" s="93" t="s">
        <v>120</v>
      </c>
      <c r="R278" s="93" t="s">
        <v>120</v>
      </c>
      <c r="S278" s="93" t="s">
        <v>120</v>
      </c>
      <c r="T278" s="93" t="s">
        <v>120</v>
      </c>
      <c r="U278" s="93" t="s">
        <v>536</v>
      </c>
      <c r="V278" s="93" t="s">
        <v>122</v>
      </c>
    </row>
    <row r="279" spans="1:22" x14ac:dyDescent="0.2">
      <c r="A279" s="93" t="s">
        <v>545</v>
      </c>
      <c r="B279">
        <f t="shared" si="32"/>
        <v>5058.7402000000002</v>
      </c>
      <c r="C279">
        <f t="shared" si="33"/>
        <v>4946.2700000000004</v>
      </c>
      <c r="D279" t="str">
        <f t="shared" si="34"/>
        <v>N/A</v>
      </c>
      <c r="E279" t="str">
        <f t="shared" si="35"/>
        <v>N/A</v>
      </c>
      <c r="F279" t="str">
        <f t="shared" si="36"/>
        <v>N/A</v>
      </c>
      <c r="G279" t="str">
        <f t="shared" si="37"/>
        <v>N/A</v>
      </c>
      <c r="H279" s="93"/>
      <c r="N279" s="93" t="s">
        <v>468</v>
      </c>
      <c r="O279" s="93">
        <v>0.28999999999999998</v>
      </c>
      <c r="P279" s="93">
        <v>0</v>
      </c>
      <c r="Q279" s="93" t="s">
        <v>120</v>
      </c>
      <c r="R279" s="93" t="s">
        <v>120</v>
      </c>
      <c r="S279" s="93" t="s">
        <v>120</v>
      </c>
      <c r="T279" s="93" t="s">
        <v>120</v>
      </c>
      <c r="U279" s="93" t="s">
        <v>538</v>
      </c>
      <c r="V279" s="93" t="s">
        <v>122</v>
      </c>
    </row>
    <row r="280" spans="1:22" x14ac:dyDescent="0.2">
      <c r="A280" s="93" t="s">
        <v>548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540</v>
      </c>
      <c r="O280" s="93">
        <v>2.64</v>
      </c>
      <c r="P280" s="93">
        <v>2.7</v>
      </c>
      <c r="Q280" s="93" t="s">
        <v>120</v>
      </c>
      <c r="R280" s="93" t="s">
        <v>120</v>
      </c>
      <c r="S280" s="93" t="s">
        <v>120</v>
      </c>
      <c r="T280" s="93" t="s">
        <v>120</v>
      </c>
      <c r="U280" s="93" t="s">
        <v>540</v>
      </c>
      <c r="V280" s="93" t="s">
        <v>122</v>
      </c>
    </row>
    <row r="281" spans="1:22" x14ac:dyDescent="0.2">
      <c r="A281" s="93" t="s">
        <v>550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470</v>
      </c>
      <c r="O281" s="93">
        <v>1.8</v>
      </c>
      <c r="P281" s="93" t="s">
        <v>120</v>
      </c>
      <c r="Q281" s="93" t="s">
        <v>120</v>
      </c>
      <c r="R281" s="93" t="s">
        <v>120</v>
      </c>
      <c r="S281" s="93" t="s">
        <v>120</v>
      </c>
      <c r="T281" s="93" t="s">
        <v>120</v>
      </c>
      <c r="U281" s="93" t="s">
        <v>542</v>
      </c>
      <c r="V281" s="93" t="s">
        <v>122</v>
      </c>
    </row>
    <row r="282" spans="1:22" x14ac:dyDescent="0.2">
      <c r="A282" s="93" t="s">
        <v>552</v>
      </c>
      <c r="B282">
        <f t="shared" si="32"/>
        <v>14.68</v>
      </c>
      <c r="C282">
        <f t="shared" si="33"/>
        <v>14.68</v>
      </c>
      <c r="D282">
        <f t="shared" si="34"/>
        <v>33</v>
      </c>
      <c r="E282">
        <f t="shared" si="35"/>
        <v>34</v>
      </c>
      <c r="F282">
        <f t="shared" si="36"/>
        <v>15.36</v>
      </c>
      <c r="G282">
        <f t="shared" si="37"/>
        <v>14.7</v>
      </c>
      <c r="H282" s="93"/>
      <c r="N282" s="93" t="s">
        <v>473</v>
      </c>
      <c r="O282" s="93">
        <v>0.86399999999999999</v>
      </c>
      <c r="P282" s="93">
        <v>0.83</v>
      </c>
      <c r="Q282" s="93">
        <v>43</v>
      </c>
      <c r="R282" s="93" t="s">
        <v>120</v>
      </c>
      <c r="S282" s="93">
        <v>0.84799999999999998</v>
      </c>
      <c r="T282" s="93" t="s">
        <v>120</v>
      </c>
      <c r="U282" s="93" t="s">
        <v>544</v>
      </c>
      <c r="V282" s="93" t="s">
        <v>122</v>
      </c>
    </row>
    <row r="283" spans="1:22" x14ac:dyDescent="0.2">
      <c r="A283" s="93" t="s">
        <v>554</v>
      </c>
      <c r="B283">
        <f t="shared" si="32"/>
        <v>1.48</v>
      </c>
      <c r="C283">
        <f t="shared" si="33"/>
        <v>1.5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546</v>
      </c>
      <c r="O283" s="93">
        <v>28.2</v>
      </c>
      <c r="P283" s="93">
        <v>28.8</v>
      </c>
      <c r="Q283" s="93" t="s">
        <v>120</v>
      </c>
      <c r="R283" s="93">
        <v>12</v>
      </c>
      <c r="S283" s="93" t="s">
        <v>120</v>
      </c>
      <c r="T283" s="93">
        <v>28</v>
      </c>
      <c r="U283" s="93" t="s">
        <v>547</v>
      </c>
      <c r="V283" s="93" t="s">
        <v>122</v>
      </c>
    </row>
    <row r="284" spans="1:22" x14ac:dyDescent="0.2">
      <c r="A284" s="93" t="s">
        <v>556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475</v>
      </c>
      <c r="O284" s="93">
        <v>0</v>
      </c>
      <c r="P284" s="93" t="s">
        <v>120</v>
      </c>
      <c r="Q284" s="93" t="s">
        <v>120</v>
      </c>
      <c r="R284" s="93" t="s">
        <v>120</v>
      </c>
      <c r="S284" s="93" t="s">
        <v>120</v>
      </c>
      <c r="T284" s="93" t="s">
        <v>120</v>
      </c>
      <c r="U284" s="93" t="s">
        <v>549</v>
      </c>
      <c r="V284" s="93" t="s">
        <v>122</v>
      </c>
    </row>
    <row r="285" spans="1:22" x14ac:dyDescent="0.2">
      <c r="A285" s="93" t="s">
        <v>558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477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551</v>
      </c>
      <c r="V285" s="93" t="s">
        <v>122</v>
      </c>
    </row>
    <row r="286" spans="1:22" x14ac:dyDescent="0.2">
      <c r="A286" s="93" t="s">
        <v>560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478</v>
      </c>
      <c r="O286" s="93">
        <v>39</v>
      </c>
      <c r="P286" s="93">
        <v>38.4</v>
      </c>
      <c r="Q286" s="93">
        <v>9</v>
      </c>
      <c r="R286" s="93">
        <v>29</v>
      </c>
      <c r="S286" s="93">
        <v>40.4</v>
      </c>
      <c r="T286" s="93">
        <v>37.75</v>
      </c>
      <c r="U286" s="93" t="s">
        <v>553</v>
      </c>
      <c r="V286" s="93" t="s">
        <v>122</v>
      </c>
    </row>
    <row r="287" spans="1:22" x14ac:dyDescent="0.2">
      <c r="A287" s="93" t="s">
        <v>562</v>
      </c>
      <c r="B287">
        <f t="shared" si="38"/>
        <v>0.29299999999999998</v>
      </c>
      <c r="C287">
        <f t="shared" si="33"/>
        <v>0.29799999999999999</v>
      </c>
      <c r="D287">
        <f t="shared" si="34"/>
        <v>6</v>
      </c>
      <c r="E287">
        <f t="shared" si="35"/>
        <v>2</v>
      </c>
      <c r="F287">
        <f t="shared" si="36"/>
        <v>0.30099999999999999</v>
      </c>
      <c r="G287">
        <f t="shared" si="37"/>
        <v>0.28399999999999997</v>
      </c>
      <c r="N287" s="93" t="s">
        <v>480</v>
      </c>
      <c r="O287" s="93">
        <v>37.6</v>
      </c>
      <c r="P287" s="93">
        <v>36.200000000000003</v>
      </c>
      <c r="Q287" s="93">
        <v>1</v>
      </c>
      <c r="R287" s="93">
        <v>19</v>
      </c>
      <c r="S287" s="93">
        <v>38</v>
      </c>
      <c r="T287" s="93">
        <v>37.9</v>
      </c>
      <c r="U287" s="93" t="s">
        <v>555</v>
      </c>
      <c r="V287" s="93" t="s">
        <v>122</v>
      </c>
    </row>
    <row r="288" spans="1:22" x14ac:dyDescent="0.2">
      <c r="A288" s="93" t="s">
        <v>564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482</v>
      </c>
      <c r="O288" s="93">
        <v>2.4700000000000002</v>
      </c>
      <c r="P288" s="93">
        <v>2.29</v>
      </c>
      <c r="Q288" s="93">
        <v>42</v>
      </c>
      <c r="R288" s="93">
        <v>53</v>
      </c>
      <c r="S288" s="93">
        <v>2.29</v>
      </c>
      <c r="T288" s="93">
        <v>2.21</v>
      </c>
      <c r="U288" s="93" t="s">
        <v>557</v>
      </c>
      <c r="V288" s="93" t="s">
        <v>122</v>
      </c>
    </row>
    <row r="289" spans="1:22" x14ac:dyDescent="0.2">
      <c r="A289" s="93" t="s">
        <v>566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559</v>
      </c>
      <c r="O289" s="93">
        <v>1.476</v>
      </c>
      <c r="P289" s="93">
        <v>1.5760000000000001</v>
      </c>
      <c r="Q289" s="93">
        <v>32</v>
      </c>
      <c r="R289" s="93">
        <v>0</v>
      </c>
      <c r="S289" s="93">
        <v>1.4279999999999999</v>
      </c>
      <c r="T289" s="93">
        <v>1.476</v>
      </c>
      <c r="U289" s="93" t="s">
        <v>559</v>
      </c>
      <c r="V289" s="93" t="s">
        <v>122</v>
      </c>
    </row>
    <row r="290" spans="1:22" x14ac:dyDescent="0.2">
      <c r="A290" s="93" t="s">
        <v>568</v>
      </c>
      <c r="B290">
        <f t="shared" si="38"/>
        <v>2.59</v>
      </c>
      <c r="C290">
        <f t="shared" si="33"/>
        <v>1.82</v>
      </c>
      <c r="D290" t="str">
        <f t="shared" si="34"/>
        <v>N/A</v>
      </c>
      <c r="E290" t="str">
        <f t="shared" si="35"/>
        <v>N/A</v>
      </c>
      <c r="F290" t="str">
        <f t="shared" si="36"/>
        <v>N/A</v>
      </c>
      <c r="G290" t="str">
        <f t="shared" si="37"/>
        <v>N/A</v>
      </c>
      <c r="N290" s="93" t="s">
        <v>484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561</v>
      </c>
      <c r="V290" s="93" t="s">
        <v>122</v>
      </c>
    </row>
    <row r="291" spans="1:22" x14ac:dyDescent="0.2">
      <c r="A291" s="93" t="s">
        <v>571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563</v>
      </c>
      <c r="O291" s="93">
        <v>10.5</v>
      </c>
      <c r="P291" s="93">
        <v>9.98</v>
      </c>
      <c r="Q291" s="93">
        <v>23</v>
      </c>
      <c r="R291" s="93">
        <v>29</v>
      </c>
      <c r="S291" s="93">
        <v>9.5</v>
      </c>
      <c r="T291" s="93">
        <v>8.86</v>
      </c>
      <c r="U291" s="93" t="s">
        <v>563</v>
      </c>
      <c r="V291" s="93" t="s">
        <v>122</v>
      </c>
    </row>
    <row r="292" spans="1:22" x14ac:dyDescent="0.2">
      <c r="A292" s="93" t="s">
        <v>572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486</v>
      </c>
      <c r="O292" s="93">
        <v>2.1</v>
      </c>
      <c r="P292" s="93" t="s">
        <v>120</v>
      </c>
      <c r="Q292" s="93" t="s">
        <v>120</v>
      </c>
      <c r="R292" s="93" t="s">
        <v>120</v>
      </c>
      <c r="S292" s="93" t="s">
        <v>120</v>
      </c>
      <c r="T292" s="93" t="s">
        <v>120</v>
      </c>
      <c r="U292" s="93" t="s">
        <v>565</v>
      </c>
      <c r="V292" s="93" t="s">
        <v>122</v>
      </c>
    </row>
    <row r="293" spans="1:22" x14ac:dyDescent="0.2">
      <c r="A293" s="93" t="s">
        <v>573</v>
      </c>
      <c r="B293">
        <f t="shared" si="38"/>
        <v>7.36</v>
      </c>
      <c r="C293">
        <f t="shared" si="33"/>
        <v>6.92</v>
      </c>
      <c r="D293">
        <f t="shared" si="34"/>
        <v>20</v>
      </c>
      <c r="E293">
        <f t="shared" si="35"/>
        <v>49</v>
      </c>
      <c r="F293">
        <f t="shared" si="36"/>
        <v>6.6</v>
      </c>
      <c r="G293">
        <f t="shared" si="37"/>
        <v>6.38</v>
      </c>
      <c r="N293" s="93" t="s">
        <v>488</v>
      </c>
      <c r="O293" s="93">
        <v>4.46</v>
      </c>
      <c r="P293" s="93" t="s">
        <v>120</v>
      </c>
      <c r="Q293" s="93" t="s">
        <v>120</v>
      </c>
      <c r="R293" s="93" t="s">
        <v>120</v>
      </c>
      <c r="S293" s="93" t="s">
        <v>120</v>
      </c>
      <c r="T293" s="93" t="s">
        <v>120</v>
      </c>
      <c r="U293" s="93" t="s">
        <v>567</v>
      </c>
      <c r="V293" s="93" t="s">
        <v>122</v>
      </c>
    </row>
    <row r="294" spans="1:22" x14ac:dyDescent="0.2">
      <c r="A294" s="93" t="s">
        <v>575</v>
      </c>
      <c r="B294">
        <f t="shared" si="38"/>
        <v>0.53800000000000003</v>
      </c>
      <c r="C294">
        <f t="shared" si="33"/>
        <v>0.48199999999999998</v>
      </c>
      <c r="D294">
        <f t="shared" si="34"/>
        <v>41</v>
      </c>
      <c r="E294">
        <f t="shared" si="35"/>
        <v>52</v>
      </c>
      <c r="F294">
        <f t="shared" si="36"/>
        <v>0.51200000000000001</v>
      </c>
      <c r="G294">
        <f t="shared" si="37"/>
        <v>0.49</v>
      </c>
      <c r="N294" s="93" t="s">
        <v>569</v>
      </c>
      <c r="O294" s="93">
        <v>0.86599999999999999</v>
      </c>
      <c r="P294" s="93">
        <v>0.81</v>
      </c>
      <c r="Q294" s="93">
        <v>28</v>
      </c>
      <c r="R294" s="93" t="s">
        <v>120</v>
      </c>
      <c r="S294" s="93">
        <v>0.83799999999999997</v>
      </c>
      <c r="T294" s="93" t="s">
        <v>120</v>
      </c>
      <c r="U294" s="93" t="s">
        <v>570</v>
      </c>
      <c r="V294" s="93" t="s">
        <v>122</v>
      </c>
    </row>
    <row r="295" spans="1:22" x14ac:dyDescent="0.2">
      <c r="A295" s="93" t="s">
        <v>577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490</v>
      </c>
      <c r="O295" s="93">
        <v>19.260000000000002</v>
      </c>
      <c r="P295" s="93">
        <v>17.920000000000002</v>
      </c>
      <c r="Q295" s="93">
        <v>19</v>
      </c>
      <c r="R295" s="93">
        <v>30</v>
      </c>
      <c r="S295" s="93">
        <v>18.86</v>
      </c>
      <c r="T295" s="93">
        <v>18</v>
      </c>
      <c r="U295" s="93" t="s">
        <v>22</v>
      </c>
      <c r="V295" s="93" t="s">
        <v>122</v>
      </c>
    </row>
    <row r="296" spans="1:22" x14ac:dyDescent="0.2">
      <c r="A296" s="93" t="s">
        <v>579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492</v>
      </c>
      <c r="O296" s="93">
        <v>10.94</v>
      </c>
      <c r="P296" s="93">
        <v>11.18</v>
      </c>
      <c r="Q296" s="93">
        <v>43</v>
      </c>
      <c r="R296" s="93">
        <v>31</v>
      </c>
      <c r="S296" s="93">
        <v>12</v>
      </c>
      <c r="T296" s="93">
        <v>10.7</v>
      </c>
      <c r="U296" s="93" t="s">
        <v>99</v>
      </c>
      <c r="V296" s="93" t="s">
        <v>122</v>
      </c>
    </row>
    <row r="297" spans="1:22" x14ac:dyDescent="0.2">
      <c r="A297" s="93" t="s">
        <v>581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494</v>
      </c>
      <c r="O297" s="93">
        <v>0.81799999999999995</v>
      </c>
      <c r="P297" s="93">
        <v>0.77200000000000002</v>
      </c>
      <c r="Q297" s="93">
        <v>11</v>
      </c>
      <c r="R297" s="93">
        <v>48</v>
      </c>
      <c r="S297" s="93">
        <v>0.82799999999999996</v>
      </c>
      <c r="T297" s="93">
        <v>0.82799999999999996</v>
      </c>
      <c r="U297" s="93" t="s">
        <v>574</v>
      </c>
      <c r="V297" s="93" t="s">
        <v>122</v>
      </c>
    </row>
    <row r="298" spans="1:22" x14ac:dyDescent="0.2">
      <c r="A298" s="93" t="s">
        <v>583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496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576</v>
      </c>
      <c r="V298" s="93" t="s">
        <v>122</v>
      </c>
    </row>
    <row r="299" spans="1:22" x14ac:dyDescent="0.2">
      <c r="A299" s="93" t="s">
        <v>584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498</v>
      </c>
      <c r="O299" s="93">
        <v>3.48</v>
      </c>
      <c r="P299" s="93">
        <v>3.6</v>
      </c>
      <c r="Q299" s="93" t="s">
        <v>120</v>
      </c>
      <c r="R299" s="93">
        <v>18</v>
      </c>
      <c r="S299" s="93" t="s">
        <v>120</v>
      </c>
      <c r="T299" s="93">
        <v>3.6</v>
      </c>
      <c r="U299" s="93" t="s">
        <v>578</v>
      </c>
      <c r="V299" s="93" t="s">
        <v>122</v>
      </c>
    </row>
    <row r="300" spans="1:22" x14ac:dyDescent="0.2">
      <c r="A300" s="93" t="s">
        <v>586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499</v>
      </c>
      <c r="O300" s="93">
        <v>7.0000000000000007E-2</v>
      </c>
      <c r="P300" s="93" t="s">
        <v>120</v>
      </c>
      <c r="Q300" s="93" t="s">
        <v>120</v>
      </c>
      <c r="R300" s="93" t="s">
        <v>120</v>
      </c>
      <c r="S300" s="93" t="s">
        <v>120</v>
      </c>
      <c r="T300" s="93" t="s">
        <v>120</v>
      </c>
      <c r="U300" s="93" t="s">
        <v>580</v>
      </c>
      <c r="V300" s="93" t="s">
        <v>122</v>
      </c>
    </row>
    <row r="301" spans="1:22" x14ac:dyDescent="0.2">
      <c r="A301" s="93" t="s">
        <v>587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501</v>
      </c>
      <c r="O301" s="93">
        <v>1.276</v>
      </c>
      <c r="P301" s="93">
        <v>1.1100000000000001</v>
      </c>
      <c r="Q301" s="93">
        <v>0</v>
      </c>
      <c r="R301" s="93" t="s">
        <v>120</v>
      </c>
      <c r="S301" s="93">
        <v>1.276</v>
      </c>
      <c r="T301" s="93" t="s">
        <v>120</v>
      </c>
      <c r="U301" s="93" t="s">
        <v>582</v>
      </c>
      <c r="V301" s="93" t="s">
        <v>122</v>
      </c>
    </row>
    <row r="302" spans="1:22" x14ac:dyDescent="0.2">
      <c r="A302" s="122" t="s">
        <v>589</v>
      </c>
      <c r="B302">
        <f t="shared" si="38"/>
        <v>7.2</v>
      </c>
      <c r="C302">
        <f t="shared" si="33"/>
        <v>7</v>
      </c>
      <c r="D302">
        <f t="shared" si="34"/>
        <v>29</v>
      </c>
      <c r="E302">
        <f t="shared" si="35"/>
        <v>38</v>
      </c>
      <c r="F302">
        <f t="shared" si="36"/>
        <v>6.7</v>
      </c>
      <c r="G302">
        <f t="shared" si="37"/>
        <v>6.18</v>
      </c>
      <c r="N302" s="93" t="s">
        <v>503</v>
      </c>
      <c r="O302" s="93">
        <v>9.0500000000000007</v>
      </c>
      <c r="P302" s="93">
        <v>8.6999999999999993</v>
      </c>
      <c r="Q302" s="93">
        <v>13</v>
      </c>
      <c r="R302" s="93">
        <v>29</v>
      </c>
      <c r="S302" s="93">
        <v>8.7460000000000004</v>
      </c>
      <c r="T302" s="93">
        <v>7.95</v>
      </c>
      <c r="U302" s="93" t="s">
        <v>36</v>
      </c>
      <c r="V302" s="93" t="s">
        <v>122</v>
      </c>
    </row>
    <row r="303" spans="1:22" x14ac:dyDescent="0.2">
      <c r="A303" s="93" t="s">
        <v>591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505</v>
      </c>
      <c r="O303" s="93">
        <v>1E-3</v>
      </c>
      <c r="P303" s="93" t="s">
        <v>120</v>
      </c>
      <c r="Q303" s="93" t="s">
        <v>120</v>
      </c>
      <c r="R303" s="93" t="s">
        <v>120</v>
      </c>
      <c r="S303" s="93" t="s">
        <v>120</v>
      </c>
      <c r="T303" s="93" t="s">
        <v>120</v>
      </c>
      <c r="U303" s="93" t="s">
        <v>585</v>
      </c>
      <c r="V303" s="93" t="s">
        <v>122</v>
      </c>
    </row>
    <row r="304" spans="1:22" x14ac:dyDescent="0.2">
      <c r="A304" s="93" t="s">
        <v>593</v>
      </c>
      <c r="B304">
        <f t="shared" si="38"/>
        <v>50.9</v>
      </c>
      <c r="C304">
        <f t="shared" si="33"/>
        <v>52.6</v>
      </c>
      <c r="D304" t="str">
        <f t="shared" si="34"/>
        <v>N/A</v>
      </c>
      <c r="E304">
        <f t="shared" si="35"/>
        <v>10</v>
      </c>
      <c r="F304" t="str">
        <f t="shared" si="36"/>
        <v>N/A</v>
      </c>
      <c r="G304">
        <f t="shared" si="37"/>
        <v>51.9</v>
      </c>
      <c r="N304" s="93" t="s">
        <v>507</v>
      </c>
      <c r="O304" s="93">
        <v>9.5299999999999994</v>
      </c>
      <c r="P304" s="93">
        <v>9.75</v>
      </c>
      <c r="Q304" s="93">
        <v>56</v>
      </c>
      <c r="R304" s="93">
        <v>5</v>
      </c>
      <c r="S304" s="93">
        <v>7.39</v>
      </c>
      <c r="T304" s="93">
        <v>9.1</v>
      </c>
      <c r="U304" s="93" t="s">
        <v>27</v>
      </c>
      <c r="V304" s="93" t="s">
        <v>122</v>
      </c>
    </row>
    <row r="305" spans="1:22" x14ac:dyDescent="0.2">
      <c r="A305" s="93" t="s">
        <v>595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509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588</v>
      </c>
      <c r="V305" s="93" t="s">
        <v>122</v>
      </c>
    </row>
    <row r="306" spans="1:22" x14ac:dyDescent="0.2">
      <c r="A306" s="93" t="s">
        <v>596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512</v>
      </c>
      <c r="O306" s="93">
        <v>7.86</v>
      </c>
      <c r="P306" s="93">
        <v>8.18</v>
      </c>
      <c r="Q306" s="93">
        <v>36</v>
      </c>
      <c r="R306" s="93">
        <v>15</v>
      </c>
      <c r="S306" s="93">
        <v>8.36</v>
      </c>
      <c r="T306" s="93">
        <v>8.02</v>
      </c>
      <c r="U306" s="93" t="s">
        <v>590</v>
      </c>
      <c r="V306" s="93" t="s">
        <v>122</v>
      </c>
    </row>
    <row r="307" spans="1:22" x14ac:dyDescent="0.2">
      <c r="A307" s="93" t="s">
        <v>598</v>
      </c>
      <c r="B307">
        <f t="shared" si="38"/>
        <v>0.94799999999999995</v>
      </c>
      <c r="C307">
        <f t="shared" si="33"/>
        <v>0.97599999999999998</v>
      </c>
      <c r="D307" t="str">
        <f t="shared" si="34"/>
        <v>N/A</v>
      </c>
      <c r="E307">
        <f t="shared" si="35"/>
        <v>38</v>
      </c>
      <c r="F307" t="str">
        <f t="shared" si="36"/>
        <v>N/A</v>
      </c>
      <c r="G307">
        <f t="shared" si="37"/>
        <v>1.1100000000000001</v>
      </c>
      <c r="N307" s="93" t="s">
        <v>514</v>
      </c>
      <c r="O307" s="93">
        <v>0</v>
      </c>
      <c r="P307" s="93" t="s">
        <v>120</v>
      </c>
      <c r="Q307" s="93" t="s">
        <v>120</v>
      </c>
      <c r="R307" s="93" t="s">
        <v>120</v>
      </c>
      <c r="S307" s="93" t="s">
        <v>120</v>
      </c>
      <c r="T307" s="93" t="s">
        <v>120</v>
      </c>
      <c r="U307" s="93" t="s">
        <v>592</v>
      </c>
      <c r="V307" s="93" t="s">
        <v>122</v>
      </c>
    </row>
    <row r="308" spans="1:22" x14ac:dyDescent="0.2">
      <c r="A308" s="93" t="s">
        <v>599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516</v>
      </c>
      <c r="O308" s="93">
        <v>0.13500000000000001</v>
      </c>
      <c r="P308" s="93">
        <v>0</v>
      </c>
      <c r="Q308" s="93">
        <v>8</v>
      </c>
      <c r="R308" s="93" t="s">
        <v>120</v>
      </c>
      <c r="S308" s="93">
        <v>8.8999999999999996E-2</v>
      </c>
      <c r="T308" s="93" t="s">
        <v>120</v>
      </c>
      <c r="U308" s="93" t="s">
        <v>594</v>
      </c>
      <c r="V308" s="93" t="s">
        <v>122</v>
      </c>
    </row>
    <row r="309" spans="1:22" x14ac:dyDescent="0.2">
      <c r="A309" s="93" t="s">
        <v>601</v>
      </c>
      <c r="B309">
        <f t="shared" si="38"/>
        <v>2.2400000000000002</v>
      </c>
      <c r="C309">
        <f t="shared" si="33"/>
        <v>2.0099999999999998</v>
      </c>
      <c r="D309" t="str">
        <f t="shared" si="34"/>
        <v>N/A</v>
      </c>
      <c r="E309" t="str">
        <f t="shared" si="35"/>
        <v>N/A</v>
      </c>
      <c r="F309" t="str">
        <f t="shared" si="36"/>
        <v>N/A</v>
      </c>
      <c r="G309" t="str">
        <f t="shared" si="37"/>
        <v>N/A</v>
      </c>
      <c r="N309" s="93" t="s">
        <v>518</v>
      </c>
      <c r="O309" s="93">
        <v>4.41</v>
      </c>
      <c r="P309" s="93">
        <v>4.5999999999999996</v>
      </c>
      <c r="Q309" s="93" t="s">
        <v>120</v>
      </c>
      <c r="R309" s="93" t="s">
        <v>120</v>
      </c>
      <c r="S309" s="93" t="s">
        <v>120</v>
      </c>
      <c r="T309" s="93" t="s">
        <v>120</v>
      </c>
      <c r="U309" s="93" t="s">
        <v>95</v>
      </c>
      <c r="V309" s="93" t="s">
        <v>122</v>
      </c>
    </row>
    <row r="310" spans="1:22" x14ac:dyDescent="0.2">
      <c r="A310" s="93" t="s">
        <v>603</v>
      </c>
      <c r="B310">
        <f t="shared" si="38"/>
        <v>0.7</v>
      </c>
      <c r="C310">
        <f t="shared" si="33"/>
        <v>0.69</v>
      </c>
      <c r="D310" t="str">
        <f t="shared" si="34"/>
        <v>N/A</v>
      </c>
      <c r="E310" t="str">
        <f t="shared" si="35"/>
        <v>N/A</v>
      </c>
      <c r="F310" t="str">
        <f t="shared" si="36"/>
        <v>N/A</v>
      </c>
      <c r="G310" t="str">
        <f t="shared" si="37"/>
        <v>N/A</v>
      </c>
      <c r="N310" s="93" t="s">
        <v>520</v>
      </c>
      <c r="O310" s="93">
        <v>14.9</v>
      </c>
      <c r="P310" s="93">
        <v>15.9</v>
      </c>
      <c r="Q310" s="93" t="s">
        <v>120</v>
      </c>
      <c r="R310" s="93">
        <v>6</v>
      </c>
      <c r="S310" s="93" t="s">
        <v>120</v>
      </c>
      <c r="T310" s="93">
        <v>15</v>
      </c>
      <c r="U310" s="93" t="s">
        <v>597</v>
      </c>
      <c r="V310" s="93" t="s">
        <v>122</v>
      </c>
    </row>
    <row r="311" spans="1:22" x14ac:dyDescent="0.2">
      <c r="A311" s="93" t="s">
        <v>605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521</v>
      </c>
      <c r="O311" s="93">
        <v>4.4649999999999999</v>
      </c>
      <c r="P311" s="93">
        <v>4.33</v>
      </c>
      <c r="Q311" s="93" t="s">
        <v>120</v>
      </c>
      <c r="R311" s="93" t="s">
        <v>120</v>
      </c>
      <c r="S311" s="93" t="s">
        <v>120</v>
      </c>
      <c r="T311" s="93" t="s">
        <v>120</v>
      </c>
      <c r="U311" s="93" t="s">
        <v>47</v>
      </c>
      <c r="V311" s="93" t="s">
        <v>122</v>
      </c>
    </row>
    <row r="312" spans="1:22" x14ac:dyDescent="0.2">
      <c r="A312" s="93" t="s">
        <v>607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523</v>
      </c>
      <c r="O312" s="93">
        <v>2.34</v>
      </c>
      <c r="P312" s="93">
        <v>0</v>
      </c>
      <c r="Q312" s="93">
        <v>15</v>
      </c>
      <c r="R312" s="93" t="s">
        <v>120</v>
      </c>
      <c r="S312" s="93">
        <v>6.55</v>
      </c>
      <c r="T312" s="93" t="s">
        <v>120</v>
      </c>
      <c r="U312" s="93" t="s">
        <v>600</v>
      </c>
      <c r="V312" s="93" t="s">
        <v>122</v>
      </c>
    </row>
    <row r="313" spans="1:22" x14ac:dyDescent="0.2">
      <c r="A313" s="93" t="s">
        <v>610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525</v>
      </c>
      <c r="O313" s="93">
        <v>0</v>
      </c>
      <c r="P313" s="93" t="s">
        <v>120</v>
      </c>
      <c r="Q313" s="93" t="s">
        <v>120</v>
      </c>
      <c r="R313" s="93" t="s">
        <v>120</v>
      </c>
      <c r="S313" s="93" t="s">
        <v>120</v>
      </c>
      <c r="T313" s="93" t="s">
        <v>120</v>
      </c>
      <c r="U313" s="93" t="s">
        <v>602</v>
      </c>
      <c r="V313" s="93" t="s">
        <v>122</v>
      </c>
    </row>
    <row r="314" spans="1:22" x14ac:dyDescent="0.2">
      <c r="A314" s="93" t="s">
        <v>611</v>
      </c>
      <c r="B314">
        <f t="shared" si="38"/>
        <v>0.27500000000000002</v>
      </c>
      <c r="C314">
        <f t="shared" si="33"/>
        <v>0.26100000000000001</v>
      </c>
      <c r="D314">
        <f t="shared" si="34"/>
        <v>11</v>
      </c>
      <c r="E314">
        <f t="shared" si="35"/>
        <v>24</v>
      </c>
      <c r="F314">
        <f t="shared" si="36"/>
        <v>0.26900000000000002</v>
      </c>
      <c r="G314">
        <f t="shared" si="37"/>
        <v>0.26100000000000001</v>
      </c>
      <c r="N314" s="93" t="s">
        <v>527</v>
      </c>
      <c r="O314" s="93">
        <v>0</v>
      </c>
      <c r="P314" s="93" t="s">
        <v>120</v>
      </c>
      <c r="Q314" s="93" t="s">
        <v>120</v>
      </c>
      <c r="R314" s="93" t="s">
        <v>120</v>
      </c>
      <c r="S314" s="93" t="s">
        <v>120</v>
      </c>
      <c r="T314" s="93" t="s">
        <v>120</v>
      </c>
      <c r="U314" s="93" t="s">
        <v>604</v>
      </c>
      <c r="V314" s="93" t="s">
        <v>122</v>
      </c>
    </row>
    <row r="315" spans="1:22" x14ac:dyDescent="0.2">
      <c r="A315" s="93" t="s">
        <v>613</v>
      </c>
      <c r="B315">
        <f t="shared" si="38"/>
        <v>0.35599999999999998</v>
      </c>
      <c r="C315">
        <f t="shared" si="33"/>
        <v>0.44</v>
      </c>
      <c r="D315">
        <f t="shared" si="34"/>
        <v>18</v>
      </c>
      <c r="E315">
        <f t="shared" si="35"/>
        <v>0</v>
      </c>
      <c r="F315">
        <f t="shared" si="36"/>
        <v>0.45</v>
      </c>
      <c r="G315">
        <f t="shared" si="37"/>
        <v>0.35599999999999998</v>
      </c>
      <c r="N315" s="93" t="s">
        <v>529</v>
      </c>
      <c r="O315" s="93">
        <v>0.29599999999999999</v>
      </c>
      <c r="P315" s="93">
        <v>0.29899999999999999</v>
      </c>
      <c r="Q315" s="93">
        <v>41</v>
      </c>
      <c r="R315" s="93">
        <v>34</v>
      </c>
      <c r="S315" s="93">
        <v>0.35599999999999998</v>
      </c>
      <c r="T315" s="93">
        <v>0.312</v>
      </c>
      <c r="U315" s="93" t="s">
        <v>606</v>
      </c>
      <c r="V315" s="93" t="s">
        <v>122</v>
      </c>
    </row>
    <row r="316" spans="1:22" x14ac:dyDescent="0.2">
      <c r="A316" s="93" t="s">
        <v>615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608</v>
      </c>
      <c r="O316" s="93">
        <v>1.33</v>
      </c>
      <c r="P316" s="93">
        <v>1.4279999999999999</v>
      </c>
      <c r="Q316" s="93" t="s">
        <v>120</v>
      </c>
      <c r="R316" s="93">
        <v>6</v>
      </c>
      <c r="S316" s="93" t="s">
        <v>120</v>
      </c>
      <c r="T316" s="93">
        <v>1.35</v>
      </c>
      <c r="U316" s="93" t="s">
        <v>609</v>
      </c>
      <c r="V316" s="93" t="s">
        <v>122</v>
      </c>
    </row>
    <row r="317" spans="1:22" x14ac:dyDescent="0.2">
      <c r="A317" s="93" t="s">
        <v>618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531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100</v>
      </c>
      <c r="V317" s="93" t="s">
        <v>122</v>
      </c>
    </row>
    <row r="318" spans="1:22" x14ac:dyDescent="0.2">
      <c r="A318" s="93" t="s">
        <v>620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533</v>
      </c>
      <c r="O318" s="93">
        <v>0</v>
      </c>
      <c r="P318" s="93" t="s">
        <v>120</v>
      </c>
      <c r="Q318" s="93" t="s">
        <v>120</v>
      </c>
      <c r="R318" s="93" t="s">
        <v>120</v>
      </c>
      <c r="S318" s="93" t="s">
        <v>120</v>
      </c>
      <c r="T318" s="93" t="s">
        <v>120</v>
      </c>
      <c r="U318" s="93" t="s">
        <v>612</v>
      </c>
      <c r="V318" s="93" t="s">
        <v>122</v>
      </c>
    </row>
    <row r="319" spans="1:22" x14ac:dyDescent="0.2">
      <c r="A319" s="125" t="s">
        <v>559</v>
      </c>
      <c r="B319">
        <f t="shared" si="39"/>
        <v>1.48</v>
      </c>
      <c r="C319">
        <f t="shared" si="33"/>
        <v>1.518</v>
      </c>
      <c r="D319" t="str">
        <f t="shared" si="34"/>
        <v>N/A</v>
      </c>
      <c r="E319">
        <f t="shared" si="35"/>
        <v>20</v>
      </c>
      <c r="F319" t="str">
        <f t="shared" si="36"/>
        <v>N/A</v>
      </c>
      <c r="G319">
        <f t="shared" si="37"/>
        <v>1.476</v>
      </c>
      <c r="N319" s="93" t="s">
        <v>535</v>
      </c>
      <c r="O319" s="93">
        <v>7.86</v>
      </c>
      <c r="P319" s="93">
        <v>7.13</v>
      </c>
      <c r="Q319" s="93">
        <v>12</v>
      </c>
      <c r="R319" s="93">
        <v>22</v>
      </c>
      <c r="S319" s="93">
        <v>7.63</v>
      </c>
      <c r="T319" s="93">
        <v>7.18</v>
      </c>
      <c r="U319" s="93" t="s">
        <v>614</v>
      </c>
      <c r="V319" s="93" t="s">
        <v>122</v>
      </c>
    </row>
    <row r="320" spans="1:22" x14ac:dyDescent="0.2">
      <c r="A320" s="93" t="s">
        <v>622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616</v>
      </c>
      <c r="O320" s="93">
        <v>5.2</v>
      </c>
      <c r="P320" s="93">
        <v>5.75</v>
      </c>
      <c r="Q320" s="93" t="s">
        <v>120</v>
      </c>
      <c r="R320" s="93">
        <v>2</v>
      </c>
      <c r="S320" s="93" t="s">
        <v>120</v>
      </c>
      <c r="T320" s="93">
        <v>5.2</v>
      </c>
      <c r="U320" s="93" t="s">
        <v>617</v>
      </c>
      <c r="V320" s="93" t="s">
        <v>122</v>
      </c>
    </row>
    <row r="321" spans="1:22" x14ac:dyDescent="0.2">
      <c r="A321" s="93" t="s">
        <v>624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537</v>
      </c>
      <c r="O321" s="93">
        <v>6.0000000000000001E-3</v>
      </c>
      <c r="P321" s="93">
        <v>0</v>
      </c>
      <c r="Q321" s="93" t="s">
        <v>120</v>
      </c>
      <c r="R321" s="93" t="s">
        <v>120</v>
      </c>
      <c r="S321" s="93" t="s">
        <v>120</v>
      </c>
      <c r="T321" s="93" t="s">
        <v>120</v>
      </c>
      <c r="U321" s="93" t="s">
        <v>619</v>
      </c>
      <c r="V321" s="93" t="s">
        <v>122</v>
      </c>
    </row>
    <row r="322" spans="1:22" x14ac:dyDescent="0.2">
      <c r="A322" s="93" t="s">
        <v>626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621</v>
      </c>
      <c r="O322" s="93">
        <v>5.58</v>
      </c>
      <c r="P322" s="93">
        <v>5.98</v>
      </c>
      <c r="Q322" s="93">
        <v>12</v>
      </c>
      <c r="R322" s="93">
        <v>4</v>
      </c>
      <c r="S322" s="93">
        <v>5.88</v>
      </c>
      <c r="T322" s="93">
        <v>5.6</v>
      </c>
      <c r="U322" s="93" t="s">
        <v>621</v>
      </c>
      <c r="V322" s="93" t="s">
        <v>122</v>
      </c>
    </row>
    <row r="323" spans="1:22" x14ac:dyDescent="0.2">
      <c r="A323" s="93" t="s">
        <v>628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589</v>
      </c>
      <c r="O323" s="93">
        <v>6.68</v>
      </c>
      <c r="P323" s="93">
        <v>6.48</v>
      </c>
      <c r="Q323" s="93">
        <v>9</v>
      </c>
      <c r="R323" s="93">
        <v>18</v>
      </c>
      <c r="S323" s="93">
        <v>6.7</v>
      </c>
      <c r="T323" s="93">
        <v>6.18</v>
      </c>
      <c r="U323" s="93" t="s">
        <v>589</v>
      </c>
      <c r="V323" s="93" t="s">
        <v>122</v>
      </c>
    </row>
    <row r="324" spans="1:22" x14ac:dyDescent="0.2">
      <c r="A324" s="93" t="s">
        <v>630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539</v>
      </c>
      <c r="O324" s="93">
        <v>1.74</v>
      </c>
      <c r="P324" s="93">
        <v>1.635</v>
      </c>
      <c r="Q324" s="93">
        <v>8</v>
      </c>
      <c r="R324" s="93">
        <v>18</v>
      </c>
      <c r="S324" s="93">
        <v>1.68</v>
      </c>
      <c r="T324" s="93">
        <v>1.5649999999999999</v>
      </c>
      <c r="U324" s="93" t="s">
        <v>623</v>
      </c>
      <c r="V324" s="93" t="s">
        <v>122</v>
      </c>
    </row>
    <row r="325" spans="1:22" x14ac:dyDescent="0.2">
      <c r="A325" s="93" t="s">
        <v>632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541</v>
      </c>
      <c r="O325" s="93">
        <v>0</v>
      </c>
      <c r="P325" s="93" t="s">
        <v>120</v>
      </c>
      <c r="Q325" s="93" t="s">
        <v>120</v>
      </c>
      <c r="R325" s="93" t="s">
        <v>120</v>
      </c>
      <c r="S325" s="93" t="s">
        <v>120</v>
      </c>
      <c r="T325" s="93" t="s">
        <v>120</v>
      </c>
      <c r="U325" s="93" t="s">
        <v>625</v>
      </c>
      <c r="V325" s="93" t="s">
        <v>122</v>
      </c>
    </row>
    <row r="326" spans="1:22" x14ac:dyDescent="0.2">
      <c r="A326" s="93" t="s">
        <v>635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543</v>
      </c>
      <c r="O326" s="93">
        <v>3.2000000000000001E-2</v>
      </c>
      <c r="P326" s="93" t="s">
        <v>120</v>
      </c>
      <c r="Q326" s="93" t="s">
        <v>120</v>
      </c>
      <c r="R326" s="93" t="s">
        <v>120</v>
      </c>
      <c r="S326" s="93" t="s">
        <v>120</v>
      </c>
      <c r="T326" s="93" t="s">
        <v>120</v>
      </c>
      <c r="U326" s="93" t="s">
        <v>627</v>
      </c>
      <c r="V326" s="93" t="s">
        <v>122</v>
      </c>
    </row>
    <row r="327" spans="1:22" x14ac:dyDescent="0.2">
      <c r="A327" s="93" t="s">
        <v>637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545</v>
      </c>
      <c r="O327" s="93">
        <v>4836.2597999999998</v>
      </c>
      <c r="P327" s="93">
        <v>4624.4301999999998</v>
      </c>
      <c r="Q327" s="93" t="s">
        <v>120</v>
      </c>
      <c r="R327" s="93" t="s">
        <v>120</v>
      </c>
      <c r="S327" s="93" t="s">
        <v>120</v>
      </c>
      <c r="T327" s="93" t="s">
        <v>120</v>
      </c>
      <c r="U327" s="93" t="s">
        <v>629</v>
      </c>
      <c r="V327" s="93" t="s">
        <v>122</v>
      </c>
    </row>
    <row r="328" spans="1:22" x14ac:dyDescent="0.2">
      <c r="A328" s="93" t="s">
        <v>639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548</v>
      </c>
      <c r="O328" s="93">
        <v>0</v>
      </c>
      <c r="P328" s="93" t="s">
        <v>120</v>
      </c>
      <c r="Q328" s="93" t="s">
        <v>120</v>
      </c>
      <c r="R328" s="93" t="s">
        <v>120</v>
      </c>
      <c r="S328" s="93" t="s">
        <v>120</v>
      </c>
      <c r="T328" s="93" t="s">
        <v>120</v>
      </c>
      <c r="U328" s="93" t="s">
        <v>631</v>
      </c>
      <c r="V328" s="93" t="s">
        <v>122</v>
      </c>
    </row>
    <row r="329" spans="1:22" x14ac:dyDescent="0.2">
      <c r="A329" s="93" t="s">
        <v>641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633</v>
      </c>
      <c r="O329" s="93">
        <v>0.17150000000000001</v>
      </c>
      <c r="P329" s="93">
        <v>0.1525</v>
      </c>
      <c r="Q329" s="93">
        <v>10</v>
      </c>
      <c r="R329" s="93">
        <v>30</v>
      </c>
      <c r="S329" s="93">
        <v>0.16500000000000001</v>
      </c>
      <c r="T329" s="93">
        <v>0.1595</v>
      </c>
      <c r="U329" s="93" t="s">
        <v>634</v>
      </c>
      <c r="V329" s="93" t="s">
        <v>122</v>
      </c>
    </row>
    <row r="330" spans="1:22" x14ac:dyDescent="0.2">
      <c r="A330" s="93" t="s">
        <v>266</v>
      </c>
      <c r="B330">
        <f t="shared" si="39"/>
        <v>4.9000000000000004</v>
      </c>
      <c r="C330">
        <f t="shared" si="40"/>
        <v>4.59</v>
      </c>
      <c r="D330">
        <f t="shared" si="41"/>
        <v>15</v>
      </c>
      <c r="E330">
        <f t="shared" si="42"/>
        <v>23</v>
      </c>
      <c r="F330">
        <f t="shared" si="43"/>
        <v>5.31</v>
      </c>
      <c r="G330">
        <f t="shared" si="44"/>
        <v>4.9000000000000004</v>
      </c>
      <c r="H330" s="93"/>
      <c r="N330" s="93" t="s">
        <v>550</v>
      </c>
      <c r="O330" s="93">
        <v>2</v>
      </c>
      <c r="P330" s="93" t="s">
        <v>120</v>
      </c>
      <c r="Q330" s="93" t="s">
        <v>120</v>
      </c>
      <c r="R330" s="93" t="s">
        <v>120</v>
      </c>
      <c r="S330" s="93" t="s">
        <v>120</v>
      </c>
      <c r="T330" s="93" t="s">
        <v>120</v>
      </c>
      <c r="U330" s="93" t="s">
        <v>636</v>
      </c>
      <c r="V330" s="93" t="s">
        <v>122</v>
      </c>
    </row>
    <row r="331" spans="1:22" x14ac:dyDescent="0.2">
      <c r="A331" s="93" t="s">
        <v>644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552</v>
      </c>
      <c r="O331" s="93">
        <v>15.32</v>
      </c>
      <c r="P331" s="93">
        <v>14.92</v>
      </c>
      <c r="Q331" s="93">
        <v>13</v>
      </c>
      <c r="R331" s="93">
        <v>14</v>
      </c>
      <c r="S331" s="93">
        <v>15.36</v>
      </c>
      <c r="T331" s="93">
        <v>14.7</v>
      </c>
      <c r="U331" s="93" t="s">
        <v>638</v>
      </c>
      <c r="V331" s="93" t="s">
        <v>122</v>
      </c>
    </row>
    <row r="332" spans="1:22" x14ac:dyDescent="0.2">
      <c r="A332" s="93" t="s">
        <v>646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554</v>
      </c>
      <c r="O332" s="93">
        <v>1.48</v>
      </c>
      <c r="P332" s="93">
        <v>1.5</v>
      </c>
      <c r="Q332" s="93" t="s">
        <v>120</v>
      </c>
      <c r="R332" s="93">
        <v>15</v>
      </c>
      <c r="S332" s="93" t="s">
        <v>120</v>
      </c>
      <c r="T332" s="93">
        <v>1.5</v>
      </c>
      <c r="U332" s="93" t="s">
        <v>640</v>
      </c>
      <c r="V332" s="93" t="s">
        <v>122</v>
      </c>
    </row>
    <row r="333" spans="1:22" x14ac:dyDescent="0.2">
      <c r="A333" s="93" t="s">
        <v>648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556</v>
      </c>
      <c r="O333" s="93">
        <v>2.8000000000000001E-2</v>
      </c>
      <c r="P333" s="93" t="s">
        <v>120</v>
      </c>
      <c r="Q333" s="93" t="s">
        <v>120</v>
      </c>
      <c r="R333" s="93" t="s">
        <v>120</v>
      </c>
      <c r="S333" s="93" t="s">
        <v>120</v>
      </c>
      <c r="T333" s="93" t="s">
        <v>120</v>
      </c>
      <c r="U333" s="93" t="s">
        <v>642</v>
      </c>
      <c r="V333" s="93" t="s">
        <v>122</v>
      </c>
    </row>
    <row r="334" spans="1:22" x14ac:dyDescent="0.2">
      <c r="A334" s="93" t="s">
        <v>650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558</v>
      </c>
      <c r="O334" s="93">
        <v>0</v>
      </c>
      <c r="P334" s="93" t="s">
        <v>120</v>
      </c>
      <c r="Q334" s="93" t="s">
        <v>120</v>
      </c>
      <c r="R334" s="93" t="s">
        <v>120</v>
      </c>
      <c r="S334" s="93" t="s">
        <v>120</v>
      </c>
      <c r="T334" s="93" t="s">
        <v>120</v>
      </c>
      <c r="U334" s="93" t="s">
        <v>643</v>
      </c>
      <c r="V334" s="93" t="s">
        <v>122</v>
      </c>
    </row>
    <row r="335" spans="1:22" x14ac:dyDescent="0.2">
      <c r="A335" s="93" t="s">
        <v>652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560</v>
      </c>
      <c r="O335" s="93">
        <v>0.27100000000000002</v>
      </c>
      <c r="P335" s="93">
        <v>0</v>
      </c>
      <c r="Q335" s="93" t="s">
        <v>120</v>
      </c>
      <c r="R335" s="93" t="s">
        <v>120</v>
      </c>
      <c r="S335" s="93" t="s">
        <v>120</v>
      </c>
      <c r="T335" s="93" t="s">
        <v>120</v>
      </c>
      <c r="U335" s="93" t="s">
        <v>645</v>
      </c>
      <c r="V335" s="93" t="s">
        <v>122</v>
      </c>
    </row>
    <row r="336" spans="1:22" x14ac:dyDescent="0.2">
      <c r="A336" s="93" t="s">
        <v>654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562</v>
      </c>
      <c r="O336" s="93">
        <v>0.29699999999999999</v>
      </c>
      <c r="P336" s="93">
        <v>0.30299999999999999</v>
      </c>
      <c r="Q336" s="93">
        <v>38</v>
      </c>
      <c r="R336" s="93">
        <v>30</v>
      </c>
      <c r="S336" s="93">
        <v>0.316</v>
      </c>
      <c r="T336" s="93">
        <v>0.30499999999999999</v>
      </c>
      <c r="U336" s="93" t="s">
        <v>647</v>
      </c>
      <c r="V336" s="93" t="s">
        <v>122</v>
      </c>
    </row>
    <row r="337" spans="1:22" x14ac:dyDescent="0.2">
      <c r="A337" s="93" t="s">
        <v>656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564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649</v>
      </c>
      <c r="V337" s="93" t="s">
        <v>122</v>
      </c>
    </row>
    <row r="338" spans="1:22" x14ac:dyDescent="0.2">
      <c r="A338" s="93" t="s">
        <v>657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566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651</v>
      </c>
      <c r="V338" s="93" t="s">
        <v>122</v>
      </c>
    </row>
    <row r="339" spans="1:22" x14ac:dyDescent="0.2">
      <c r="A339" s="93" t="s">
        <v>659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568</v>
      </c>
      <c r="O339" s="93">
        <v>1.865</v>
      </c>
      <c r="P339" s="93">
        <v>1.74</v>
      </c>
      <c r="Q339" s="93">
        <v>38</v>
      </c>
      <c r="R339" s="93" t="s">
        <v>120</v>
      </c>
      <c r="S339" s="93">
        <v>1.58</v>
      </c>
      <c r="T339" s="93" t="s">
        <v>120</v>
      </c>
      <c r="U339" s="93" t="s">
        <v>653</v>
      </c>
      <c r="V339" s="93" t="s">
        <v>122</v>
      </c>
    </row>
    <row r="340" spans="1:22" x14ac:dyDescent="0.2">
      <c r="A340" s="93" t="s">
        <v>661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571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655</v>
      </c>
      <c r="V340" s="93" t="s">
        <v>122</v>
      </c>
    </row>
    <row r="341" spans="1:22" x14ac:dyDescent="0.2">
      <c r="A341" s="125" t="s">
        <v>41</v>
      </c>
      <c r="B341">
        <f t="shared" ref="B341:B346" si="45">VLOOKUP($A341,$N$5:$U$375,2,FALSE)</f>
        <v>1.8819999999999999</v>
      </c>
      <c r="C341">
        <f t="shared" ref="C341:C346" si="46">VLOOKUP($A341,$N$5:$U$375,3,FALSE)</f>
        <v>2.0699999999999998</v>
      </c>
      <c r="D341" t="str">
        <f t="shared" ref="D341:D346" si="47">VLOOKUP($A341,$N$5:$U$375,4,FALSE)</f>
        <v>N/A</v>
      </c>
      <c r="E341">
        <f t="shared" ref="E341:E346" si="48">VLOOKUP($A341,$N$5:$U$375,5,FALSE)</f>
        <v>12</v>
      </c>
      <c r="F341" t="str">
        <f t="shared" ref="F341:F346" si="49">VLOOKUP($A341,$N$5:$U$375,6,FALSE)</f>
        <v>N/A</v>
      </c>
      <c r="G341">
        <f t="shared" ref="G341:G346" si="50">VLOOKUP($A341,$N$5:$U$375,7,FALSE)</f>
        <v>1.952</v>
      </c>
      <c r="H341" s="93"/>
      <c r="N341" s="93" t="s">
        <v>32</v>
      </c>
      <c r="O341" s="93">
        <v>2.99</v>
      </c>
      <c r="P341" s="93">
        <v>3.3</v>
      </c>
      <c r="Q341" s="93" t="s">
        <v>120</v>
      </c>
      <c r="R341" s="93">
        <v>8</v>
      </c>
      <c r="S341" s="93" t="s">
        <v>120</v>
      </c>
      <c r="T341" s="93">
        <v>3.03</v>
      </c>
      <c r="U341" s="93" t="s">
        <v>32</v>
      </c>
      <c r="V341" s="93" t="s">
        <v>122</v>
      </c>
    </row>
    <row r="342" spans="1:22" x14ac:dyDescent="0.2">
      <c r="A342" s="93" t="s">
        <v>30</v>
      </c>
      <c r="B342" s="93">
        <f t="shared" si="45"/>
        <v>14.18</v>
      </c>
      <c r="C342" s="93">
        <f t="shared" si="46"/>
        <v>13.7</v>
      </c>
      <c r="D342" s="93">
        <f t="shared" si="47"/>
        <v>18</v>
      </c>
      <c r="E342" s="93">
        <f t="shared" si="48"/>
        <v>37</v>
      </c>
      <c r="F342" s="93">
        <f t="shared" si="49"/>
        <v>11.14</v>
      </c>
      <c r="G342" s="93">
        <f t="shared" si="50"/>
        <v>10.36</v>
      </c>
      <c r="H342" s="93"/>
      <c r="N342" s="93" t="s">
        <v>572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658</v>
      </c>
      <c r="V342" s="93" t="s">
        <v>122</v>
      </c>
    </row>
    <row r="343" spans="1:22" x14ac:dyDescent="0.2">
      <c r="A343" s="93" t="s">
        <v>206</v>
      </c>
      <c r="B343" s="93">
        <f t="shared" si="45"/>
        <v>10.41</v>
      </c>
      <c r="C343" s="93">
        <f t="shared" si="46"/>
        <v>10</v>
      </c>
      <c r="D343" s="93">
        <f t="shared" si="47"/>
        <v>20</v>
      </c>
      <c r="E343" s="93" t="str">
        <f t="shared" si="48"/>
        <v>N/A</v>
      </c>
      <c r="F343" s="93">
        <f t="shared" si="49"/>
        <v>10.48</v>
      </c>
      <c r="G343" s="93" t="str">
        <f t="shared" si="50"/>
        <v>N/A</v>
      </c>
      <c r="H343" s="93"/>
      <c r="N343" s="93" t="s">
        <v>573</v>
      </c>
      <c r="O343" s="93">
        <v>6.6</v>
      </c>
      <c r="P343" s="93">
        <v>6.24</v>
      </c>
      <c r="Q343" s="93">
        <v>0</v>
      </c>
      <c r="R343" s="93">
        <v>29</v>
      </c>
      <c r="S343" s="93">
        <v>6.6</v>
      </c>
      <c r="T343" s="93">
        <v>6.38</v>
      </c>
      <c r="U343" s="93" t="s">
        <v>660</v>
      </c>
      <c r="V343" s="93" t="s">
        <v>122</v>
      </c>
    </row>
    <row r="344" spans="1:22" x14ac:dyDescent="0.2">
      <c r="A344" s="93" t="s">
        <v>666</v>
      </c>
      <c r="B344" s="93">
        <f t="shared" si="45"/>
        <v>2.99</v>
      </c>
      <c r="C344" s="93">
        <f t="shared" si="46"/>
        <v>3.1</v>
      </c>
      <c r="D344" s="93">
        <f t="shared" si="47"/>
        <v>8</v>
      </c>
      <c r="E344" s="93">
        <f t="shared" si="48"/>
        <v>2</v>
      </c>
      <c r="F344" s="93">
        <f t="shared" si="49"/>
        <v>3.06</v>
      </c>
      <c r="G344" s="93">
        <f t="shared" si="50"/>
        <v>2.85</v>
      </c>
      <c r="H344" s="93"/>
      <c r="N344" s="93" t="s">
        <v>575</v>
      </c>
      <c r="O344" s="93">
        <v>0.51600000000000001</v>
      </c>
      <c r="P344" s="93">
        <v>0.48699999999999999</v>
      </c>
      <c r="Q344" s="93">
        <v>21</v>
      </c>
      <c r="R344" s="93">
        <v>32</v>
      </c>
      <c r="S344" s="93">
        <v>0.51200000000000001</v>
      </c>
      <c r="T344" s="93">
        <v>0.49</v>
      </c>
      <c r="U344" s="93" t="s">
        <v>662</v>
      </c>
      <c r="V344" s="93" t="s">
        <v>122</v>
      </c>
    </row>
    <row r="345" spans="1:22" x14ac:dyDescent="0.2">
      <c r="A345" s="93" t="s">
        <v>49</v>
      </c>
      <c r="B345" s="93">
        <f t="shared" si="45"/>
        <v>1.1259999999999999</v>
      </c>
      <c r="C345" s="93">
        <f t="shared" si="46"/>
        <v>1.204</v>
      </c>
      <c r="D345" s="93" t="str">
        <f t="shared" si="47"/>
        <v>N/A</v>
      </c>
      <c r="E345" s="93" t="str">
        <f t="shared" si="48"/>
        <v>N/A</v>
      </c>
      <c r="F345" s="93" t="str">
        <f t="shared" si="49"/>
        <v>N/A</v>
      </c>
      <c r="G345" s="93" t="str">
        <f t="shared" si="50"/>
        <v>N/A</v>
      </c>
      <c r="H345" s="93"/>
      <c r="N345" s="93" t="s">
        <v>577</v>
      </c>
      <c r="O345" s="93">
        <v>8.0000000000000002E-3</v>
      </c>
      <c r="P345" s="93" t="s">
        <v>120</v>
      </c>
      <c r="Q345" s="93" t="s">
        <v>120</v>
      </c>
      <c r="R345" s="93" t="s">
        <v>120</v>
      </c>
      <c r="S345" s="93" t="s">
        <v>120</v>
      </c>
      <c r="T345" s="93" t="s">
        <v>120</v>
      </c>
      <c r="U345" s="93" t="s">
        <v>663</v>
      </c>
      <c r="V345" s="93" t="s">
        <v>122</v>
      </c>
    </row>
    <row r="346" spans="1:22" x14ac:dyDescent="0.2">
      <c r="A346" s="93" t="s">
        <v>976</v>
      </c>
      <c r="B346" s="93">
        <f t="shared" si="45"/>
        <v>1.17</v>
      </c>
      <c r="C346" s="93">
        <f t="shared" si="46"/>
        <v>1.1519999999999999</v>
      </c>
      <c r="D346" s="93" t="str">
        <f t="shared" si="47"/>
        <v>N/A</v>
      </c>
      <c r="E346" s="93" t="str">
        <f t="shared" si="48"/>
        <v>N/A</v>
      </c>
      <c r="F346" s="93" t="str">
        <f t="shared" si="49"/>
        <v>N/A</v>
      </c>
      <c r="G346" s="93" t="str">
        <f t="shared" si="50"/>
        <v>N/A</v>
      </c>
      <c r="H346" s="93"/>
      <c r="N346" s="93" t="s">
        <v>579</v>
      </c>
      <c r="O346" s="93">
        <v>0</v>
      </c>
      <c r="P346" s="93" t="s">
        <v>120</v>
      </c>
      <c r="Q346" s="93" t="s">
        <v>120</v>
      </c>
      <c r="R346" s="93" t="s">
        <v>120</v>
      </c>
      <c r="S346" s="93" t="s">
        <v>120</v>
      </c>
      <c r="T346" s="93" t="s">
        <v>120</v>
      </c>
      <c r="U346" s="93" t="s">
        <v>664</v>
      </c>
      <c r="V346" s="93" t="s">
        <v>122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581</v>
      </c>
      <c r="O347" s="93">
        <v>0.13800000000000001</v>
      </c>
      <c r="P347" s="93" t="s">
        <v>120</v>
      </c>
      <c r="Q347" s="93" t="s">
        <v>120</v>
      </c>
      <c r="R347" s="93" t="s">
        <v>120</v>
      </c>
      <c r="S347" s="93" t="s">
        <v>120</v>
      </c>
      <c r="T347" s="93" t="s">
        <v>120</v>
      </c>
      <c r="U347" s="93" t="s">
        <v>665</v>
      </c>
      <c r="V347" s="93" t="s">
        <v>122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583</v>
      </c>
      <c r="O348" s="93">
        <v>4.8000000000000001E-2</v>
      </c>
      <c r="P348" s="93" t="s">
        <v>120</v>
      </c>
      <c r="Q348" s="93" t="s">
        <v>120</v>
      </c>
      <c r="R348" s="93" t="s">
        <v>120</v>
      </c>
      <c r="S348" s="93" t="s">
        <v>120</v>
      </c>
      <c r="T348" s="93" t="s">
        <v>120</v>
      </c>
      <c r="U348" s="93" t="s">
        <v>667</v>
      </c>
      <c r="V348" s="93" t="s">
        <v>122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584</v>
      </c>
      <c r="O349" s="93">
        <v>0</v>
      </c>
      <c r="P349" s="93" t="s">
        <v>120</v>
      </c>
      <c r="Q349" s="93" t="s">
        <v>120</v>
      </c>
      <c r="R349" s="93" t="s">
        <v>120</v>
      </c>
      <c r="S349" s="93" t="s">
        <v>120</v>
      </c>
      <c r="T349" s="93" t="s">
        <v>120</v>
      </c>
      <c r="U349" s="93" t="s">
        <v>668</v>
      </c>
      <c r="V349" s="93" t="s">
        <v>122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586</v>
      </c>
      <c r="O350" s="93">
        <v>6.0000000000000001E-3</v>
      </c>
      <c r="P350" s="93" t="s">
        <v>120</v>
      </c>
      <c r="Q350" s="93" t="s">
        <v>120</v>
      </c>
      <c r="R350" s="93" t="s">
        <v>120</v>
      </c>
      <c r="S350" s="93" t="s">
        <v>120</v>
      </c>
      <c r="T350" s="93" t="s">
        <v>120</v>
      </c>
      <c r="U350" s="93" t="s">
        <v>669</v>
      </c>
      <c r="V350" s="93" t="s">
        <v>122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587</v>
      </c>
      <c r="O351" s="93">
        <v>20</v>
      </c>
      <c r="P351" s="93" t="s">
        <v>120</v>
      </c>
      <c r="Q351" s="93" t="s">
        <v>120</v>
      </c>
      <c r="R351" s="93" t="s">
        <v>120</v>
      </c>
      <c r="S351" s="93" t="s">
        <v>120</v>
      </c>
      <c r="T351" s="93" t="s">
        <v>120</v>
      </c>
      <c r="U351" s="93" t="s">
        <v>670</v>
      </c>
      <c r="V351" s="93" t="s">
        <v>122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671</v>
      </c>
      <c r="O352" s="93">
        <v>0.08</v>
      </c>
      <c r="P352" s="93" t="s">
        <v>120</v>
      </c>
      <c r="Q352" s="93" t="s">
        <v>120</v>
      </c>
      <c r="R352" s="93" t="s">
        <v>120</v>
      </c>
      <c r="S352" s="93" t="s">
        <v>120</v>
      </c>
      <c r="T352" s="93" t="s">
        <v>120</v>
      </c>
      <c r="U352" s="93" t="s">
        <v>672</v>
      </c>
      <c r="V352" s="93" t="s">
        <v>122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591</v>
      </c>
      <c r="O353" s="93">
        <v>0.06</v>
      </c>
      <c r="P353" s="93" t="s">
        <v>120</v>
      </c>
      <c r="Q353" s="93" t="s">
        <v>120</v>
      </c>
      <c r="R353" s="93" t="s">
        <v>120</v>
      </c>
      <c r="S353" s="93" t="s">
        <v>120</v>
      </c>
      <c r="T353" s="93" t="s">
        <v>120</v>
      </c>
      <c r="U353" s="93" t="s">
        <v>673</v>
      </c>
      <c r="V353" s="93" t="s">
        <v>122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593</v>
      </c>
      <c r="O354" s="93">
        <v>52.7</v>
      </c>
      <c r="P354" s="93">
        <v>48.5</v>
      </c>
      <c r="Q354" s="93">
        <v>46</v>
      </c>
      <c r="R354" s="93" t="s">
        <v>120</v>
      </c>
      <c r="S354" s="93">
        <v>47.6</v>
      </c>
      <c r="T354" s="93" t="s">
        <v>120</v>
      </c>
      <c r="U354" s="93" t="s">
        <v>593</v>
      </c>
      <c r="V354" s="93" t="s">
        <v>122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595</v>
      </c>
      <c r="O355" s="93">
        <v>19.64</v>
      </c>
      <c r="P355" s="93">
        <v>17.260000000000002</v>
      </c>
      <c r="Q355" s="93" t="s">
        <v>120</v>
      </c>
      <c r="R355" s="93" t="s">
        <v>120</v>
      </c>
      <c r="S355" s="93" t="s">
        <v>120</v>
      </c>
      <c r="T355" s="93" t="s">
        <v>120</v>
      </c>
      <c r="U355" s="93" t="s">
        <v>674</v>
      </c>
      <c r="V355" s="93" t="s">
        <v>122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596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675</v>
      </c>
      <c r="V356" s="93" t="s">
        <v>122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676</v>
      </c>
      <c r="O357" s="93">
        <v>4184.5298000000003</v>
      </c>
      <c r="P357" s="93" t="s">
        <v>120</v>
      </c>
      <c r="Q357" s="93" t="s">
        <v>120</v>
      </c>
      <c r="R357" s="93" t="s">
        <v>120</v>
      </c>
      <c r="S357" s="93" t="s">
        <v>120</v>
      </c>
      <c r="T357" s="93" t="s">
        <v>120</v>
      </c>
      <c r="U357" s="93" t="s">
        <v>676</v>
      </c>
      <c r="V357" s="93" t="s">
        <v>122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598</v>
      </c>
      <c r="O358" s="93">
        <v>0.91800000000000004</v>
      </c>
      <c r="P358" s="93">
        <v>1.42</v>
      </c>
      <c r="Q358" s="93">
        <v>43</v>
      </c>
      <c r="R358" s="93">
        <v>18</v>
      </c>
      <c r="S358" s="93">
        <v>1.2350000000000001</v>
      </c>
      <c r="T358" s="93">
        <v>1.1100000000000001</v>
      </c>
      <c r="U358" s="93" t="s">
        <v>677</v>
      </c>
      <c r="V358" s="93" t="s">
        <v>122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982</v>
      </c>
      <c r="O359" s="93">
        <v>3.9</v>
      </c>
      <c r="P359" s="93">
        <v>3.8</v>
      </c>
      <c r="Q359" s="93" t="s">
        <v>120</v>
      </c>
      <c r="R359" s="93" t="s">
        <v>120</v>
      </c>
      <c r="S359" s="93" t="s">
        <v>120</v>
      </c>
      <c r="T359" s="93" t="s">
        <v>120</v>
      </c>
      <c r="U359" s="93" t="s">
        <v>982</v>
      </c>
      <c r="V359" s="93" t="s">
        <v>122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678</v>
      </c>
      <c r="O360" s="93">
        <v>2</v>
      </c>
      <c r="P360" s="93">
        <v>2.08</v>
      </c>
      <c r="Q360" s="93" t="s">
        <v>120</v>
      </c>
      <c r="R360" s="93">
        <v>14</v>
      </c>
      <c r="S360" s="93" t="s">
        <v>120</v>
      </c>
      <c r="T360" s="93">
        <v>1.99</v>
      </c>
      <c r="U360" s="93" t="s">
        <v>679</v>
      </c>
      <c r="V360" s="93" t="s">
        <v>122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599</v>
      </c>
      <c r="O361" s="93">
        <v>0.16800000000000001</v>
      </c>
      <c r="P361" s="93" t="s">
        <v>120</v>
      </c>
      <c r="Q361" s="93" t="s">
        <v>120</v>
      </c>
      <c r="R361" s="93" t="s">
        <v>120</v>
      </c>
      <c r="S361" s="93" t="s">
        <v>120</v>
      </c>
      <c r="T361" s="93" t="s">
        <v>120</v>
      </c>
      <c r="U361" s="93" t="s">
        <v>680</v>
      </c>
      <c r="V361" s="93" t="s">
        <v>122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601</v>
      </c>
      <c r="O362" s="93">
        <v>1.95</v>
      </c>
      <c r="P362" s="93">
        <v>1.89</v>
      </c>
      <c r="Q362" s="93" t="s">
        <v>120</v>
      </c>
      <c r="R362" s="93" t="s">
        <v>120</v>
      </c>
      <c r="S362" s="93" t="s">
        <v>120</v>
      </c>
      <c r="T362" s="93" t="s">
        <v>120</v>
      </c>
      <c r="U362" s="93" t="s">
        <v>681</v>
      </c>
      <c r="V362" s="93" t="s">
        <v>122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603</v>
      </c>
      <c r="O363" s="93">
        <v>0.7</v>
      </c>
      <c r="P363" s="93">
        <v>0.69</v>
      </c>
      <c r="Q363" s="93">
        <v>43</v>
      </c>
      <c r="R363" s="93" t="s">
        <v>120</v>
      </c>
      <c r="S363" s="93">
        <v>0.72499999999999998</v>
      </c>
      <c r="T363" s="93" t="s">
        <v>120</v>
      </c>
      <c r="U363" s="93" t="s">
        <v>682</v>
      </c>
      <c r="V363" s="93" t="s">
        <v>122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607</v>
      </c>
      <c r="O364" s="93">
        <v>2.5999999999999999E-2</v>
      </c>
      <c r="P364" s="93" t="s">
        <v>120</v>
      </c>
      <c r="Q364" s="93" t="s">
        <v>120</v>
      </c>
      <c r="R364" s="93" t="s">
        <v>120</v>
      </c>
      <c r="S364" s="93" t="s">
        <v>120</v>
      </c>
      <c r="T364" s="93" t="s">
        <v>120</v>
      </c>
      <c r="U364" s="93" t="s">
        <v>683</v>
      </c>
      <c r="V364" s="93" t="s">
        <v>122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610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684</v>
      </c>
      <c r="V365" s="93" t="s">
        <v>122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611</v>
      </c>
      <c r="O366" s="93">
        <v>0.26200000000000001</v>
      </c>
      <c r="P366" s="93">
        <v>0.26800000000000002</v>
      </c>
      <c r="Q366" s="93" t="s">
        <v>120</v>
      </c>
      <c r="R366" s="93">
        <v>4</v>
      </c>
      <c r="S366" s="93" t="s">
        <v>120</v>
      </c>
      <c r="T366" s="93">
        <v>0.26100000000000001</v>
      </c>
      <c r="U366" s="93" t="s">
        <v>685</v>
      </c>
      <c r="V366" s="93" t="s">
        <v>122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613</v>
      </c>
      <c r="O367" s="93">
        <v>0.42399999999999999</v>
      </c>
      <c r="P367" s="93">
        <v>0.44400000000000001</v>
      </c>
      <c r="Q367" s="93" t="s">
        <v>120</v>
      </c>
      <c r="R367" s="93">
        <v>35</v>
      </c>
      <c r="S367" s="93" t="s">
        <v>120</v>
      </c>
      <c r="T367" s="93">
        <v>0.438</v>
      </c>
      <c r="U367" s="93" t="s">
        <v>686</v>
      </c>
      <c r="V367" s="93" t="s">
        <v>122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615</v>
      </c>
      <c r="O368" s="93">
        <v>0.16</v>
      </c>
      <c r="P368" s="93" t="s">
        <v>120</v>
      </c>
      <c r="Q368" s="93" t="s">
        <v>120</v>
      </c>
      <c r="R368" s="93" t="s">
        <v>120</v>
      </c>
      <c r="S368" s="93" t="s">
        <v>120</v>
      </c>
      <c r="T368" s="93" t="s">
        <v>120</v>
      </c>
      <c r="U368" s="93" t="s">
        <v>687</v>
      </c>
      <c r="V368" s="93" t="s">
        <v>122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618</v>
      </c>
      <c r="O369" s="93">
        <v>0.38900000000000001</v>
      </c>
      <c r="P369" s="93">
        <v>0</v>
      </c>
      <c r="Q369" s="93">
        <v>14</v>
      </c>
      <c r="R369" s="93" t="s">
        <v>120</v>
      </c>
      <c r="S369" s="93">
        <v>0.9</v>
      </c>
      <c r="T369" s="93" t="s">
        <v>120</v>
      </c>
      <c r="U369" s="93" t="s">
        <v>688</v>
      </c>
      <c r="V369" s="93" t="s">
        <v>122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983</v>
      </c>
      <c r="O370" s="93">
        <v>1.33</v>
      </c>
      <c r="P370" s="93">
        <v>1.38</v>
      </c>
      <c r="Q370" s="93">
        <v>40</v>
      </c>
      <c r="R370" s="93">
        <v>8</v>
      </c>
      <c r="S370" s="93">
        <v>0.95799999999999996</v>
      </c>
      <c r="T370" s="93">
        <v>1.33</v>
      </c>
      <c r="U370" s="93" t="s">
        <v>983</v>
      </c>
      <c r="V370" s="93" t="s">
        <v>122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620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689</v>
      </c>
      <c r="V371" s="93" t="s">
        <v>122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690</v>
      </c>
      <c r="O372" s="93">
        <v>4478.8900999999996</v>
      </c>
      <c r="P372" s="93">
        <v>4406.0200000000004</v>
      </c>
      <c r="Q372" s="93" t="s">
        <v>120</v>
      </c>
      <c r="R372" s="93" t="s">
        <v>120</v>
      </c>
      <c r="S372" s="93" t="s">
        <v>120</v>
      </c>
      <c r="T372" s="93" t="s">
        <v>120</v>
      </c>
      <c r="U372" s="93" t="s">
        <v>691</v>
      </c>
      <c r="V372" s="93" t="s">
        <v>122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692</v>
      </c>
      <c r="O373" s="93">
        <v>8297.4199000000008</v>
      </c>
      <c r="P373" s="93">
        <v>8080.6298999999999</v>
      </c>
      <c r="Q373" s="93">
        <v>38</v>
      </c>
      <c r="R373" s="93" t="s">
        <v>120</v>
      </c>
      <c r="S373" s="93">
        <v>8197.7803000000004</v>
      </c>
      <c r="T373" s="93" t="s">
        <v>120</v>
      </c>
      <c r="U373" s="93" t="s">
        <v>693</v>
      </c>
      <c r="V373" s="93" t="s">
        <v>122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694</v>
      </c>
      <c r="O374" s="93">
        <v>510.17</v>
      </c>
      <c r="P374" s="93">
        <v>499.32</v>
      </c>
      <c r="Q374" s="93" t="s">
        <v>120</v>
      </c>
      <c r="R374" s="93" t="s">
        <v>120</v>
      </c>
      <c r="S374" s="93" t="s">
        <v>120</v>
      </c>
      <c r="T374" s="93" t="s">
        <v>120</v>
      </c>
      <c r="U374" s="93" t="s">
        <v>694</v>
      </c>
      <c r="V374" s="93" t="s">
        <v>122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695</v>
      </c>
      <c r="O375" s="93">
        <v>1185.6500000000001</v>
      </c>
      <c r="P375" s="93">
        <v>1149.23</v>
      </c>
      <c r="Q375" s="93">
        <v>31</v>
      </c>
      <c r="R375" s="93" t="s">
        <v>120</v>
      </c>
      <c r="S375" s="93">
        <v>1177.22</v>
      </c>
      <c r="T375" s="93" t="s">
        <v>120</v>
      </c>
      <c r="U375" s="93" t="s">
        <v>696</v>
      </c>
      <c r="V375" s="93" t="s">
        <v>122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697</v>
      </c>
      <c r="O376" s="93">
        <v>4944.7700000000004</v>
      </c>
      <c r="P376" s="93">
        <v>4566.4502000000002</v>
      </c>
      <c r="Q376" s="93">
        <v>33</v>
      </c>
      <c r="R376" s="93" t="s">
        <v>120</v>
      </c>
      <c r="S376" s="93">
        <v>4340.8599000000004</v>
      </c>
      <c r="T376" s="93" t="s">
        <v>120</v>
      </c>
      <c r="U376" s="93" t="s">
        <v>698</v>
      </c>
      <c r="V376" s="93" t="s">
        <v>122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699</v>
      </c>
      <c r="O377" s="93">
        <v>0</v>
      </c>
      <c r="P377" s="93" t="s">
        <v>120</v>
      </c>
      <c r="Q377" s="93" t="s">
        <v>120</v>
      </c>
      <c r="R377" s="93" t="s">
        <v>120</v>
      </c>
      <c r="S377" s="93" t="s">
        <v>120</v>
      </c>
      <c r="T377" s="93" t="s">
        <v>120</v>
      </c>
      <c r="U377" s="93" t="s">
        <v>700</v>
      </c>
      <c r="V377" s="93" t="s">
        <v>122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701</v>
      </c>
      <c r="O378" s="93">
        <v>5532.4198999999999</v>
      </c>
      <c r="P378" s="93">
        <v>5386.8397999999997</v>
      </c>
      <c r="Q378" s="93">
        <v>31</v>
      </c>
      <c r="R378" s="93" t="s">
        <v>120</v>
      </c>
      <c r="S378" s="93">
        <v>5283.71</v>
      </c>
      <c r="T378" s="93" t="s">
        <v>120</v>
      </c>
      <c r="U378" s="93" t="s">
        <v>702</v>
      </c>
      <c r="V378" s="93" t="s">
        <v>122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703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704</v>
      </c>
      <c r="V379" s="93" t="s">
        <v>122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705</v>
      </c>
      <c r="O380" s="93">
        <v>8368.2597999999998</v>
      </c>
      <c r="P380" s="93">
        <v>8207.5596000000005</v>
      </c>
      <c r="Q380" s="93">
        <v>32</v>
      </c>
      <c r="R380" s="93" t="s">
        <v>120</v>
      </c>
      <c r="S380" s="93">
        <v>7529.7798000000003</v>
      </c>
      <c r="T380" s="93" t="s">
        <v>120</v>
      </c>
      <c r="U380" s="93" t="s">
        <v>706</v>
      </c>
      <c r="V380" s="93" t="s">
        <v>122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707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708</v>
      </c>
      <c r="V381" s="93" t="s">
        <v>122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709</v>
      </c>
      <c r="O382" s="93">
        <v>3160.04</v>
      </c>
      <c r="P382" s="93">
        <v>2681.6498999999999</v>
      </c>
      <c r="Q382" s="93">
        <v>43</v>
      </c>
      <c r="R382" s="93" t="s">
        <v>120</v>
      </c>
      <c r="S382" s="93">
        <v>2762.3301000000001</v>
      </c>
      <c r="T382" s="93" t="s">
        <v>120</v>
      </c>
      <c r="U382" s="93" t="s">
        <v>710</v>
      </c>
      <c r="V382" s="93" t="s">
        <v>122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711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712</v>
      </c>
      <c r="V383" s="93" t="s">
        <v>122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661</v>
      </c>
      <c r="O384" s="93">
        <v>2748.51</v>
      </c>
      <c r="P384" s="93">
        <v>2638.3101000000001</v>
      </c>
      <c r="Q384" s="93">
        <v>12</v>
      </c>
      <c r="R384" s="93">
        <v>32</v>
      </c>
      <c r="S384" s="93">
        <v>2685.72</v>
      </c>
      <c r="T384" s="93">
        <v>2550.7199999999998</v>
      </c>
      <c r="U384" s="93" t="s">
        <v>713</v>
      </c>
      <c r="V384" s="93" t="s">
        <v>122</v>
      </c>
    </row>
    <row r="385" spans="14:22" s="93" customFormat="1" x14ac:dyDescent="0.2">
      <c r="N385" s="93" t="s">
        <v>714</v>
      </c>
      <c r="O385" s="93">
        <v>9948.7196999999996</v>
      </c>
      <c r="P385" s="93">
        <v>8960.3495999999996</v>
      </c>
      <c r="Q385" s="93">
        <v>17</v>
      </c>
      <c r="R385" s="93" t="s">
        <v>120</v>
      </c>
      <c r="S385" s="93">
        <v>9466.0995999999996</v>
      </c>
      <c r="T385" s="93" t="s">
        <v>120</v>
      </c>
      <c r="U385" s="93" t="s">
        <v>715</v>
      </c>
      <c r="V385" s="93" t="s">
        <v>122</v>
      </c>
    </row>
    <row r="386" spans="14:22" s="93" customFormat="1" x14ac:dyDescent="0.2">
      <c r="N386" s="93" t="s">
        <v>716</v>
      </c>
      <c r="O386" s="93">
        <v>517.67999999999995</v>
      </c>
      <c r="P386" s="93">
        <v>482.04</v>
      </c>
      <c r="Q386" s="93">
        <v>34</v>
      </c>
      <c r="R386" s="93" t="s">
        <v>120</v>
      </c>
      <c r="S386" s="93">
        <v>405.72</v>
      </c>
      <c r="T386" s="93" t="s">
        <v>120</v>
      </c>
      <c r="U386" s="93" t="s">
        <v>717</v>
      </c>
      <c r="V386" s="93" t="s">
        <v>122</v>
      </c>
    </row>
    <row r="387" spans="14:22" s="93" customFormat="1" x14ac:dyDescent="0.2">
      <c r="N387" s="93" t="s">
        <v>718</v>
      </c>
      <c r="O387" s="93">
        <v>5797.9502000000002</v>
      </c>
      <c r="P387" s="93">
        <v>5396.6899000000003</v>
      </c>
      <c r="Q387" s="93">
        <v>35</v>
      </c>
      <c r="R387" s="93" t="s">
        <v>120</v>
      </c>
      <c r="S387" s="93">
        <v>5096.7402000000002</v>
      </c>
      <c r="T387" s="93" t="s">
        <v>120</v>
      </c>
      <c r="U387" s="93" t="s">
        <v>719</v>
      </c>
      <c r="V387" s="93" t="s">
        <v>122</v>
      </c>
    </row>
    <row r="388" spans="14:22" s="93" customFormat="1" x14ac:dyDescent="0.2">
      <c r="N388" s="93" t="s">
        <v>720</v>
      </c>
      <c r="O388" s="93">
        <v>0</v>
      </c>
      <c r="P388" s="93" t="s">
        <v>120</v>
      </c>
      <c r="Q388" s="93" t="s">
        <v>120</v>
      </c>
      <c r="R388" s="93" t="s">
        <v>120</v>
      </c>
      <c r="S388" s="93" t="s">
        <v>120</v>
      </c>
      <c r="T388" s="93" t="s">
        <v>120</v>
      </c>
      <c r="U388" s="93" t="s">
        <v>721</v>
      </c>
      <c r="V388" s="93" t="s">
        <v>122</v>
      </c>
    </row>
    <row r="389" spans="14:22" s="93" customFormat="1" x14ac:dyDescent="0.2">
      <c r="N389" s="93" t="s">
        <v>722</v>
      </c>
      <c r="O389" s="93">
        <v>1331.72</v>
      </c>
      <c r="P389" s="93">
        <v>1299.5999999999999</v>
      </c>
      <c r="Q389" s="93">
        <v>38</v>
      </c>
      <c r="R389" s="93" t="s">
        <v>120</v>
      </c>
      <c r="S389" s="93">
        <v>1173.5899999999999</v>
      </c>
      <c r="T389" s="93" t="s">
        <v>120</v>
      </c>
      <c r="U389" s="93" t="s">
        <v>723</v>
      </c>
      <c r="V389" s="93" t="s">
        <v>122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2026-07-12T09:33:24Z</dcterms:modified>
</cp:coreProperties>
</file>