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ne\"/>
    </mc:Choice>
  </mc:AlternateContent>
  <xr:revisionPtr revIDLastSave="0" documentId="8_{7DE8A241-5A03-4AF0-8B64-63350E5BAA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<sst xmlns="http://schemas.openxmlformats.org/spreadsheetml/2006/main" count="2942" uniqueCount="1081">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</sst>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0.16280612139334469</c:v>
                </c:pt>
                <c:pt idx="1">
                  <c:v>0.14186483804071828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1402.1803523500005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6.6</c:v>
                </c:pt>
                <c:pt idx="2">
                  <c:v>1.05</c:v>
                </c:pt>
                <c:pt idx="3">
                  <c:v>3.31</c:v>
                </c:pt>
                <c:pt idx="4">
                  <c:v>0.45300000000000001</c:v>
                </c:pt>
                <c:pt idx="5">
                  <c:v>4.5999999999999999E-2</c:v>
                </c:pt>
                <c:pt idx="6">
                  <c:v>9.67</c:v>
                </c:pt>
                <c:pt idx="7">
                  <c:v>0</c:v>
                </c:pt>
                <c:pt idx="8">
                  <c:v>62.62</c:v>
                </c:pt>
                <c:pt idx="9">
                  <c:v>4.12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9.85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5.74</c:v>
                </c:pt>
                <c:pt idx="20">
                  <c:v>3.9449999999999998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8.44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12.17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4.74</c:v>
                </c:pt>
                <c:pt idx="34">
                  <c:v>7.58</c:v>
                </c:pt>
                <c:pt idx="35">
                  <c:v>5.21</c:v>
                </c:pt>
                <c:pt idx="36">
                  <c:v>0.155</c:v>
                </c:pt>
                <c:pt idx="37">
                  <c:v>1.175</c:v>
                </c:pt>
                <c:pt idx="38">
                  <c:v>0.12</c:v>
                </c:pt>
                <c:pt idx="39">
                  <c:v>2876.8899000000001</c:v>
                </c:pt>
                <c:pt idx="40">
                  <c:v>2479.4398999999999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19.899999999999999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1.5820000000000001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8.5</c:v>
                </c:pt>
                <c:pt idx="53">
                  <c:v>19.14</c:v>
                </c:pt>
                <c:pt idx="54">
                  <c:v>1.6659999999999999</c:v>
                </c:pt>
                <c:pt idx="55">
                  <c:v>2.4449999999999998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9.7050000000000001</c:v>
                </c:pt>
                <c:pt idx="60">
                  <c:v>2.06</c:v>
                </c:pt>
                <c:pt idx="61">
                  <c:v>1.3</c:v>
                </c:pt>
                <c:pt idx="62">
                  <c:v>1.1639999999999999</c:v>
                </c:pt>
                <c:pt idx="63">
                  <c:v>3.4950000000000001</c:v>
                </c:pt>
                <c:pt idx="64">
                  <c:v>23.62</c:v>
                </c:pt>
                <c:pt idx="65">
                  <c:v>6.85</c:v>
                </c:pt>
                <c:pt idx="66">
                  <c:v>1.226</c:v>
                </c:pt>
                <c:pt idx="67">
                  <c:v>10.48</c:v>
                </c:pt>
                <c:pt idx="68">
                  <c:v>9.8000000000000007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16663.150399999999</c:v>
                </c:pt>
                <c:pt idx="73">
                  <c:v>0</c:v>
                </c:pt>
                <c:pt idx="74">
                  <c:v>22.66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2.79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0.30299999999999999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3.84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52.2</c:v>
                </c:pt>
                <c:pt idx="94">
                  <c:v>20.3</c:v>
                </c:pt>
                <c:pt idx="95">
                  <c:v>0.62</c:v>
                </c:pt>
                <c:pt idx="96">
                  <c:v>1.8260000000000001</c:v>
                </c:pt>
                <c:pt idx="97">
                  <c:v>5.07</c:v>
                </c:pt>
                <c:pt idx="98">
                  <c:v>0</c:v>
                </c:pt>
                <c:pt idx="99">
                  <c:v>0</c:v>
                </c:pt>
                <c:pt idx="100">
                  <c:v>5.75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2.2599999999999998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14.8</c:v>
                </c:pt>
                <c:pt idx="108">
                  <c:v>1.3360000000000001</c:v>
                </c:pt>
                <c:pt idx="109">
                  <c:v>0</c:v>
                </c:pt>
                <c:pt idx="110">
                  <c:v>10.119999999999999</c:v>
                </c:pt>
                <c:pt idx="111">
                  <c:v>2.69</c:v>
                </c:pt>
                <c:pt idx="112">
                  <c:v>2.16</c:v>
                </c:pt>
                <c:pt idx="113">
                  <c:v>1.875</c:v>
                </c:pt>
                <c:pt idx="114">
                  <c:v>4.5750000000000002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14.92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4.0629999999999997</c:v>
                </c:pt>
                <c:pt idx="128">
                  <c:v>2.0049999999999999</c:v>
                </c:pt>
                <c:pt idx="129">
                  <c:v>5.0999999999999996</c:v>
                </c:pt>
                <c:pt idx="130">
                  <c:v>7.5</c:v>
                </c:pt>
                <c:pt idx="131">
                  <c:v>4.22</c:v>
                </c:pt>
                <c:pt idx="132">
                  <c:v>7.0000000000000001E-3</c:v>
                </c:pt>
                <c:pt idx="133">
                  <c:v>10.32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3.5550000000000002</c:v>
                </c:pt>
                <c:pt idx="139">
                  <c:v>6.0400000000000002E-2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8.1</c:v>
                </c:pt>
                <c:pt idx="143">
                  <c:v>0.40200000000000002</c:v>
                </c:pt>
                <c:pt idx="144">
                  <c:v>1.06</c:v>
                </c:pt>
                <c:pt idx="145">
                  <c:v>0.35</c:v>
                </c:pt>
                <c:pt idx="146">
                  <c:v>4.5</c:v>
                </c:pt>
                <c:pt idx="147">
                  <c:v>6155.0698000000002</c:v>
                </c:pt>
                <c:pt idx="148">
                  <c:v>12693.669900000001</c:v>
                </c:pt>
                <c:pt idx="149">
                  <c:v>4832.3900999999996</c:v>
                </c:pt>
                <c:pt idx="150">
                  <c:v>10382.1299</c:v>
                </c:pt>
                <c:pt idx="151">
                  <c:v>7804.6099000000004</c:v>
                </c:pt>
                <c:pt idx="152">
                  <c:v>12849</c:v>
                </c:pt>
                <c:pt idx="153">
                  <c:v>6245.71</c:v>
                </c:pt>
                <c:pt idx="154">
                  <c:v>12750.2305</c:v>
                </c:pt>
                <c:pt idx="155">
                  <c:v>5534.29</c:v>
                </c:pt>
                <c:pt idx="156">
                  <c:v>7340.6698999999999</c:v>
                </c:pt>
                <c:pt idx="157">
                  <c:v>1449.61</c:v>
                </c:pt>
                <c:pt idx="158">
                  <c:v>859.04</c:v>
                </c:pt>
                <c:pt idx="159">
                  <c:v>4946.5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3086.6698999999999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2421.6898999999999</c:v>
                </c:pt>
                <c:pt idx="171">
                  <c:v>2.2999999999999998</c:v>
                </c:pt>
                <c:pt idx="172">
                  <c:v>1.9E-2</c:v>
                </c:pt>
                <c:pt idx="173">
                  <c:v>44.68</c:v>
                </c:pt>
                <c:pt idx="174">
                  <c:v>0.31</c:v>
                </c:pt>
                <c:pt idx="175">
                  <c:v>0</c:v>
                </c:pt>
                <c:pt idx="176">
                  <c:v>0</c:v>
                </c:pt>
                <c:pt idx="177">
                  <c:v>3302.3301000000001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1.77</c:v>
                </c:pt>
                <c:pt idx="183">
                  <c:v>0</c:v>
                </c:pt>
                <c:pt idx="184">
                  <c:v>0.36199999999999999</c:v>
                </c:pt>
                <c:pt idx="185">
                  <c:v>4.0599999999999996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6.72</c:v>
                </c:pt>
                <c:pt idx="189">
                  <c:v>1.0780000000000001</c:v>
                </c:pt>
                <c:pt idx="190">
                  <c:v>7.19</c:v>
                </c:pt>
                <c:pt idx="191">
                  <c:v>0</c:v>
                </c:pt>
                <c:pt idx="192">
                  <c:v>2.54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5.95</c:v>
                </c:pt>
                <c:pt idx="2">
                  <c:v>9</c:v>
                </c:pt>
                <c:pt idx="3">
                  <c:v>3.6850000000000001</c:v>
                </c:pt>
                <c:pt idx="4">
                  <c:v>0.46800000000000003</c:v>
                </c:pt>
                <c:pt idx="5">
                  <c:v>0</c:v>
                </c:pt>
                <c:pt idx="6">
                  <c:v>8.17</c:v>
                </c:pt>
                <c:pt idx="7">
                  <c:v>0</c:v>
                </c:pt>
                <c:pt idx="8">
                  <c:v>59.86</c:v>
                </c:pt>
                <c:pt idx="9">
                  <c:v>3.19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5.89</c:v>
                </c:pt>
                <c:pt idx="20">
                  <c:v>3.641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10.8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12.53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4.5199999999999996</c:v>
                </c:pt>
                <c:pt idx="34">
                  <c:v>7.24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2755.1599000000001</c:v>
                </c:pt>
                <c:pt idx="40">
                  <c:v>2427.9099000000001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8.35</c:v>
                </c:pt>
                <c:pt idx="53">
                  <c:v>18.899999999999999</c:v>
                </c:pt>
                <c:pt idx="54">
                  <c:v>1.5960000000000001</c:v>
                </c:pt>
                <c:pt idx="55">
                  <c:v>2.63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9.2050000000000001</c:v>
                </c:pt>
                <c:pt idx="60">
                  <c:v>2</c:v>
                </c:pt>
                <c:pt idx="61">
                  <c:v>0</c:v>
                </c:pt>
                <c:pt idx="62">
                  <c:v>1.1359999999999999</c:v>
                </c:pt>
                <c:pt idx="63">
                  <c:v>3.085</c:v>
                </c:pt>
                <c:pt idx="64">
                  <c:v>25.58</c:v>
                </c:pt>
                <c:pt idx="65">
                  <c:v>6.75</c:v>
                </c:pt>
                <c:pt idx="66">
                  <c:v>1.258</c:v>
                </c:pt>
                <c:pt idx="67">
                  <c:v>10</c:v>
                </c:pt>
                <c:pt idx="68">
                  <c:v>9.6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17657.160199999998</c:v>
                </c:pt>
                <c:pt idx="73">
                  <c:v>0</c:v>
                </c:pt>
                <c:pt idx="74">
                  <c:v>21.04</c:v>
                </c:pt>
                <c:pt idx="75">
                  <c:v>12.65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2.7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0.32700000000000001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3.79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48.55</c:v>
                </c:pt>
                <c:pt idx="94">
                  <c:v>20</c:v>
                </c:pt>
                <c:pt idx="95">
                  <c:v>0</c:v>
                </c:pt>
                <c:pt idx="96">
                  <c:v>1.744</c:v>
                </c:pt>
                <c:pt idx="97">
                  <c:v>4.87</c:v>
                </c:pt>
                <c:pt idx="98">
                  <c:v>0</c:v>
                </c:pt>
                <c:pt idx="99">
                  <c:v>0</c:v>
                </c:pt>
                <c:pt idx="100">
                  <c:v>5.7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2.2200000000000002</c:v>
                </c:pt>
                <c:pt idx="105">
                  <c:v>0</c:v>
                </c:pt>
                <c:pt idx="106">
                  <c:v>0</c:v>
                </c:pt>
                <c:pt idx="107">
                  <c:v>14.9</c:v>
                </c:pt>
                <c:pt idx="108">
                  <c:v>1.484</c:v>
                </c:pt>
                <c:pt idx="109">
                  <c:v>7.9000000000000001E-2</c:v>
                </c:pt>
                <c:pt idx="110">
                  <c:v>9.9600000000000009</c:v>
                </c:pt>
                <c:pt idx="111">
                  <c:v>2.52</c:v>
                </c:pt>
                <c:pt idx="112">
                  <c:v>0</c:v>
                </c:pt>
                <c:pt idx="113">
                  <c:v>1.93</c:v>
                </c:pt>
                <c:pt idx="114">
                  <c:v>5.39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14.2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3.8660000000000001</c:v>
                </c:pt>
                <c:pt idx="128">
                  <c:v>1.96</c:v>
                </c:pt>
                <c:pt idx="129">
                  <c:v>0</c:v>
                </c:pt>
                <c:pt idx="130">
                  <c:v>7.17</c:v>
                </c:pt>
                <c:pt idx="131">
                  <c:v>4.1399999999999997</c:v>
                </c:pt>
                <c:pt idx="132">
                  <c:v>0</c:v>
                </c:pt>
                <c:pt idx="133">
                  <c:v>10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3.375</c:v>
                </c:pt>
                <c:pt idx="139">
                  <c:v>5.8000000000000003E-2</c:v>
                </c:pt>
                <c:pt idx="140">
                  <c:v>0</c:v>
                </c:pt>
                <c:pt idx="141">
                  <c:v>0</c:v>
                </c:pt>
                <c:pt idx="142">
                  <c:v>7.85</c:v>
                </c:pt>
                <c:pt idx="143">
                  <c:v>0</c:v>
                </c:pt>
                <c:pt idx="144">
                  <c:v>1.1299999999999999</c:v>
                </c:pt>
                <c:pt idx="145">
                  <c:v>0.38900000000000001</c:v>
                </c:pt>
                <c:pt idx="146">
                  <c:v>4.3049999999999997</c:v>
                </c:pt>
                <c:pt idx="147">
                  <c:v>5887.8599000000004</c:v>
                </c:pt>
                <c:pt idx="148">
                  <c:v>12283.179700000001</c:v>
                </c:pt>
                <c:pt idx="149">
                  <c:v>4705.8999000000003</c:v>
                </c:pt>
                <c:pt idx="150">
                  <c:v>9653.7196999999996</c:v>
                </c:pt>
                <c:pt idx="151">
                  <c:v>6881.21</c:v>
                </c:pt>
                <c:pt idx="152">
                  <c:v>12337.080099999999</c:v>
                </c:pt>
                <c:pt idx="153">
                  <c:v>6115.8397999999997</c:v>
                </c:pt>
                <c:pt idx="154">
                  <c:v>12212.4102</c:v>
                </c:pt>
                <c:pt idx="155">
                  <c:v>5299.8798999999999</c:v>
                </c:pt>
                <c:pt idx="156">
                  <c:v>7117.54</c:v>
                </c:pt>
                <c:pt idx="157">
                  <c:v>1389.6801</c:v>
                </c:pt>
                <c:pt idx="158">
                  <c:v>0</c:v>
                </c:pt>
                <c:pt idx="159">
                  <c:v>4852.4198999999999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2915.52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2324.3798999999999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41.48</c:v>
                </c:pt>
                <c:pt idx="174">
                  <c:v>0.43</c:v>
                </c:pt>
                <c:pt idx="175">
                  <c:v>0</c:v>
                </c:pt>
                <c:pt idx="176">
                  <c:v>0</c:v>
                </c:pt>
                <c:pt idx="177">
                  <c:v>3109.8998999999999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1.74</c:v>
                </c:pt>
                <c:pt idx="183">
                  <c:v>0</c:v>
                </c:pt>
                <c:pt idx="184">
                  <c:v>0.35099999999999998</c:v>
                </c:pt>
                <c:pt idx="185">
                  <c:v>4.05</c:v>
                </c:pt>
                <c:pt idx="186">
                  <c:v>0</c:v>
                </c:pt>
                <c:pt idx="187">
                  <c:v>0</c:v>
                </c:pt>
                <c:pt idx="188">
                  <c:v>6.56</c:v>
                </c:pt>
                <c:pt idx="189">
                  <c:v>1.022</c:v>
                </c:pt>
                <c:pt idx="190">
                  <c:v>6.63</c:v>
                </c:pt>
                <c:pt idx="191">
                  <c:v>0</c:v>
                </c:pt>
                <c:pt idx="192">
                  <c:v>2.4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14</c:v>
                </c:pt>
                <c:pt idx="2">
                  <c:v>52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41</c:v>
                </c:pt>
                <c:pt idx="7">
                  <c:v>0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43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0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43</c:v>
                </c:pt>
                <c:pt idx="38">
                  <c:v>0</c:v>
                </c:pt>
                <c:pt idx="39">
                  <c:v>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32</c:v>
                </c:pt>
                <c:pt idx="53">
                  <c:v>43</c:v>
                </c:pt>
                <c:pt idx="54">
                  <c:v>0</c:v>
                </c:pt>
                <c:pt idx="55">
                  <c:v>43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21</c:v>
                </c:pt>
                <c:pt idx="61">
                  <c:v>0</c:v>
                </c:pt>
                <c:pt idx="62">
                  <c:v>47</c:v>
                </c:pt>
                <c:pt idx="63">
                  <c:v>38</c:v>
                </c:pt>
                <c:pt idx="64">
                  <c:v>50</c:v>
                </c:pt>
                <c:pt idx="65">
                  <c:v>48</c:v>
                </c:pt>
                <c:pt idx="66">
                  <c:v>38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10</c:v>
                </c:pt>
                <c:pt idx="73">
                  <c:v>0</c:v>
                </c:pt>
                <c:pt idx="74">
                  <c:v>44</c:v>
                </c:pt>
                <c:pt idx="75">
                  <c:v>14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39</c:v>
                </c:pt>
                <c:pt idx="81">
                  <c:v>0</c:v>
                </c:pt>
                <c:pt idx="82">
                  <c:v>0</c:v>
                </c:pt>
                <c:pt idx="83">
                  <c:v>15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24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0</c:v>
                </c:pt>
                <c:pt idx="95">
                  <c:v>38</c:v>
                </c:pt>
                <c:pt idx="96">
                  <c:v>43</c:v>
                </c:pt>
                <c:pt idx="97">
                  <c:v>43</c:v>
                </c:pt>
                <c:pt idx="98">
                  <c:v>0</c:v>
                </c:pt>
                <c:pt idx="99">
                  <c:v>32</c:v>
                </c:pt>
                <c:pt idx="100">
                  <c:v>28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40</c:v>
                </c:pt>
                <c:pt idx="109">
                  <c:v>24</c:v>
                </c:pt>
                <c:pt idx="110">
                  <c:v>28</c:v>
                </c:pt>
                <c:pt idx="111">
                  <c:v>23</c:v>
                </c:pt>
                <c:pt idx="112">
                  <c:v>29</c:v>
                </c:pt>
                <c:pt idx="113">
                  <c:v>0</c:v>
                </c:pt>
                <c:pt idx="114">
                  <c:v>27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15</c:v>
                </c:pt>
                <c:pt idx="125">
                  <c:v>0</c:v>
                </c:pt>
                <c:pt idx="126">
                  <c:v>0</c:v>
                </c:pt>
                <c:pt idx="127">
                  <c:v>13</c:v>
                </c:pt>
                <c:pt idx="128">
                  <c:v>43</c:v>
                </c:pt>
                <c:pt idx="129">
                  <c:v>0</c:v>
                </c:pt>
                <c:pt idx="130">
                  <c:v>0</c:v>
                </c:pt>
                <c:pt idx="131">
                  <c:v>32</c:v>
                </c:pt>
                <c:pt idx="132">
                  <c:v>10</c:v>
                </c:pt>
                <c:pt idx="133">
                  <c:v>34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</c:v>
                </c:pt>
                <c:pt idx="139">
                  <c:v>10</c:v>
                </c:pt>
                <c:pt idx="140">
                  <c:v>0</c:v>
                </c:pt>
                <c:pt idx="141">
                  <c:v>0</c:v>
                </c:pt>
                <c:pt idx="142">
                  <c:v>22</c:v>
                </c:pt>
                <c:pt idx="143">
                  <c:v>8</c:v>
                </c:pt>
                <c:pt idx="144">
                  <c:v>43</c:v>
                </c:pt>
                <c:pt idx="145">
                  <c:v>13</c:v>
                </c:pt>
                <c:pt idx="146">
                  <c:v>5</c:v>
                </c:pt>
                <c:pt idx="147">
                  <c:v>12</c:v>
                </c:pt>
                <c:pt idx="148">
                  <c:v>41</c:v>
                </c:pt>
                <c:pt idx="149">
                  <c:v>13</c:v>
                </c:pt>
                <c:pt idx="150">
                  <c:v>41</c:v>
                </c:pt>
                <c:pt idx="151">
                  <c:v>0</c:v>
                </c:pt>
                <c:pt idx="152">
                  <c:v>12</c:v>
                </c:pt>
                <c:pt idx="153">
                  <c:v>42</c:v>
                </c:pt>
                <c:pt idx="154">
                  <c:v>44</c:v>
                </c:pt>
                <c:pt idx="155">
                  <c:v>39</c:v>
                </c:pt>
                <c:pt idx="156">
                  <c:v>0</c:v>
                </c:pt>
                <c:pt idx="157">
                  <c:v>12</c:v>
                </c:pt>
                <c:pt idx="158">
                  <c:v>18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8</c:v>
                </c:pt>
                <c:pt idx="172">
                  <c:v>0</c:v>
                </c:pt>
                <c:pt idx="173">
                  <c:v>0</c:v>
                </c:pt>
                <c:pt idx="174">
                  <c:v>10</c:v>
                </c:pt>
                <c:pt idx="175">
                  <c:v>0</c:v>
                </c:pt>
                <c:pt idx="176">
                  <c:v>0</c:v>
                </c:pt>
                <c:pt idx="177">
                  <c:v>41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21</c:v>
                </c:pt>
                <c:pt idx="185">
                  <c:v>13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0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16</c:v>
                </c:pt>
                <c:pt idx="2">
                  <c:v>44</c:v>
                </c:pt>
                <c:pt idx="3">
                  <c:v>5</c:v>
                </c:pt>
                <c:pt idx="4">
                  <c:v>36</c:v>
                </c:pt>
                <c:pt idx="5">
                  <c:v>0</c:v>
                </c:pt>
                <c:pt idx="6">
                  <c:v>48</c:v>
                </c:pt>
                <c:pt idx="7">
                  <c:v>0</c:v>
                </c:pt>
                <c:pt idx="8">
                  <c:v>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18</c:v>
                </c:pt>
                <c:pt idx="20">
                  <c:v>35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</c:v>
                </c:pt>
                <c:pt idx="35">
                  <c:v>0</c:v>
                </c:pt>
                <c:pt idx="36">
                  <c:v>0</c:v>
                </c:pt>
                <c:pt idx="37">
                  <c:v>26</c:v>
                </c:pt>
                <c:pt idx="38">
                  <c:v>0</c:v>
                </c:pt>
                <c:pt idx="39">
                  <c:v>35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21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29</c:v>
                </c:pt>
                <c:pt idx="55">
                  <c:v>28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13</c:v>
                </c:pt>
                <c:pt idx="60">
                  <c:v>33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17</c:v>
                </c:pt>
                <c:pt idx="65">
                  <c:v>0</c:v>
                </c:pt>
                <c:pt idx="66">
                  <c:v>17</c:v>
                </c:pt>
                <c:pt idx="67">
                  <c:v>34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49</c:v>
                </c:pt>
                <c:pt idx="75">
                  <c:v>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9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0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19</c:v>
                </c:pt>
                <c:pt idx="94">
                  <c:v>0</c:v>
                </c:pt>
                <c:pt idx="95">
                  <c:v>0</c:v>
                </c:pt>
                <c:pt idx="96">
                  <c:v>49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35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30</c:v>
                </c:pt>
                <c:pt idx="112">
                  <c:v>0</c:v>
                </c:pt>
                <c:pt idx="113">
                  <c:v>2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31</c:v>
                </c:pt>
                <c:pt idx="125">
                  <c:v>0</c:v>
                </c:pt>
                <c:pt idx="126">
                  <c:v>11</c:v>
                </c:pt>
                <c:pt idx="127">
                  <c:v>33</c:v>
                </c:pt>
                <c:pt idx="128">
                  <c:v>48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14</c:v>
                </c:pt>
                <c:pt idx="133">
                  <c:v>49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18</c:v>
                </c:pt>
                <c:pt idx="139">
                  <c:v>35</c:v>
                </c:pt>
                <c:pt idx="140">
                  <c:v>0</c:v>
                </c:pt>
                <c:pt idx="141">
                  <c:v>0</c:v>
                </c:pt>
                <c:pt idx="142">
                  <c:v>34</c:v>
                </c:pt>
                <c:pt idx="143">
                  <c:v>15</c:v>
                </c:pt>
                <c:pt idx="144">
                  <c:v>28</c:v>
                </c:pt>
                <c:pt idx="145">
                  <c:v>5</c:v>
                </c:pt>
                <c:pt idx="146">
                  <c:v>17</c:v>
                </c:pt>
                <c:pt idx="147">
                  <c:v>35</c:v>
                </c:pt>
                <c:pt idx="148">
                  <c:v>0</c:v>
                </c:pt>
                <c:pt idx="149">
                  <c:v>24</c:v>
                </c:pt>
                <c:pt idx="150">
                  <c:v>0</c:v>
                </c:pt>
                <c:pt idx="151">
                  <c:v>0</c:v>
                </c:pt>
                <c:pt idx="152">
                  <c:v>32</c:v>
                </c:pt>
                <c:pt idx="153">
                  <c:v>46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35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24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27</c:v>
                </c:pt>
                <c:pt idx="185">
                  <c:v>30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0</c:v>
                </c:pt>
                <c:pt idx="191">
                  <c:v>0</c:v>
                </c:pt>
                <c:pt idx="192">
                  <c:v>39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7.35</c:v>
                </c:pt>
                <c:pt idx="3">
                  <c:v>3.1949999999999998</c:v>
                </c:pt>
                <c:pt idx="4">
                  <c:v>0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59.85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3.718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11.66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0</c:v>
                </c:pt>
                <c:pt idx="34">
                  <c:v>7.6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2787.49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1.6659999999999999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9.6999999999999993</c:v>
                </c:pt>
                <c:pt idx="60">
                  <c:v>2.21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10.48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17067.4902</c:v>
                </c:pt>
                <c:pt idx="73">
                  <c:v>0</c:v>
                </c:pt>
                <c:pt idx="74">
                  <c:v>18.98</c:v>
                </c:pt>
                <c:pt idx="75">
                  <c:v>13.3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0.317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51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2.4</c:v>
                </c:pt>
                <c:pt idx="112">
                  <c:v>3.3</c:v>
                </c:pt>
                <c:pt idx="113">
                  <c:v>0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14.02</c:v>
                </c:pt>
                <c:pt idx="125">
                  <c:v>0</c:v>
                </c:pt>
                <c:pt idx="126">
                  <c:v>0</c:v>
                </c:pt>
                <c:pt idx="127">
                  <c:v>3.8740000000000001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3.5449999999999999</c:v>
                </c:pt>
                <c:pt idx="139">
                  <c:v>5.8999999999999997E-2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8.25</c:v>
                </c:pt>
                <c:pt idx="143">
                  <c:v>0.378</c:v>
                </c:pt>
                <c:pt idx="144">
                  <c:v>1.175</c:v>
                </c:pt>
                <c:pt idx="145">
                  <c:v>0.36899999999999999</c:v>
                </c:pt>
                <c:pt idx="146">
                  <c:v>4.45</c:v>
                </c:pt>
                <c:pt idx="147">
                  <c:v>5958.23</c:v>
                </c:pt>
                <c:pt idx="148">
                  <c:v>10346.5898</c:v>
                </c:pt>
                <c:pt idx="149">
                  <c:v>4616.1400999999996</c:v>
                </c:pt>
                <c:pt idx="150">
                  <c:v>9983.2196999999996</c:v>
                </c:pt>
                <c:pt idx="151">
                  <c:v>0</c:v>
                </c:pt>
                <c:pt idx="152">
                  <c:v>12557.080099999999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0</c:v>
                </c:pt>
                <c:pt idx="157">
                  <c:v>1406.96</c:v>
                </c:pt>
                <c:pt idx="158">
                  <c:v>479.48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2.4</c:v>
                </c:pt>
                <c:pt idx="172">
                  <c:v>0</c:v>
                </c:pt>
                <c:pt idx="173">
                  <c:v>0</c:v>
                </c:pt>
                <c:pt idx="174">
                  <c:v>0.39700000000000002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4.33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0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5.5</c:v>
                </c:pt>
                <c:pt idx="2">
                  <c:v>10</c:v>
                </c:pt>
                <c:pt idx="3">
                  <c:v>3.48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5.75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7.26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1.6080000000000001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9.1999999999999993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23.48</c:v>
                </c:pt>
                <c:pt idx="65">
                  <c:v>0</c:v>
                </c:pt>
                <c:pt idx="66">
                  <c:v>1.206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16610.039100000002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0.29699999999999999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47.6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1.3640000000000001</c:v>
                </c:pt>
                <c:pt idx="109">
                  <c:v>0</c:v>
                </c:pt>
                <c:pt idx="110">
                  <c:v>0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1.855</c:v>
                </c:pt>
                <c:pt idx="114">
                  <c:v>4.9000000000000004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0.35699999999999998</c:v>
                </c:pt>
                <c:pt idx="146">
                  <c:v>4.5049999999999999</c:v>
                </c:pt>
                <c:pt idx="147">
                  <c:v>5664.7997999999998</c:v>
                </c:pt>
                <c:pt idx="148">
                  <c:v>0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2.23</c:v>
                </c:pt>
                <c:pt idx="172">
                  <c:v>0</c:v>
                </c:pt>
                <c:pt idx="173">
                  <c:v>0</c:v>
                </c:pt>
                <c:pt idx="174">
                  <c:v>0.36199999999999999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0</c:v>
                </c:pt>
                <c:pt idx="191">
                  <c:v>0</c:v>
                </c:pt>
                <c:pt idx="192">
                  <c:v>2.36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3.9449999999999998</v>
      </c>
      <c r="C4" s="91">
        <f t="shared" ref="C4:C30" si="0">((B4-K4)/K4)*100</f>
        <v>10.195530726256976</v>
      </c>
      <c r="D4" s="51">
        <f>ALL!D16</f>
        <v>13</v>
      </c>
      <c r="E4" s="51">
        <f>ALL!E16</f>
        <v>35</v>
      </c>
      <c r="F4" s="71">
        <f>ALL!F16</f>
        <v>3.718</v>
      </c>
      <c r="G4" s="71">
        <f>ALL!G16</f>
        <v>3.694</v>
      </c>
      <c r="H4" s="52">
        <f>ALL!C16</f>
        <v>3.641</v>
      </c>
      <c r="I4" s="53" t="str">
        <f t="shared" ref="I4:I30" si="1">IF(B4&gt;H4,"Long","Short")</f>
        <v>Long</v>
      </c>
      <c r="J4" s="87">
        <f t="shared" ref="J4:J30" si="2">((B4-H4)/H4)*100</f>
        <v>8.3493545729195233</v>
      </c>
      <c r="K4" s="117">
        <v>3.58</v>
      </c>
      <c r="L4" s="90">
        <f>C34/100</f>
        <v>0.16280612139334469</v>
      </c>
      <c r="M4" s="17"/>
      <c r="N4" s="83">
        <f>C36/100</f>
        <v>0.14186483804071828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10.195530726256976</v>
      </c>
      <c r="S4" s="25">
        <f t="shared" ref="S4:S30" si="6">B4*P4</f>
        <v>4081.6424581005585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19.260000000000002</v>
      </c>
      <c r="C5" s="84">
        <f t="shared" si="0"/>
        <v>14.23487544483987</v>
      </c>
      <c r="D5" s="26">
        <f>ALL!D251</f>
        <v>19</v>
      </c>
      <c r="E5" s="26">
        <f>ALL!E251</f>
        <v>30</v>
      </c>
      <c r="F5" s="72">
        <f>ALL!F251</f>
        <v>18.86</v>
      </c>
      <c r="G5" s="72">
        <f>ALL!G251</f>
        <v>18</v>
      </c>
      <c r="H5" s="27">
        <f>ALL!C251</f>
        <v>17.920000000000002</v>
      </c>
      <c r="I5" s="54" t="str">
        <f t="shared" si="1"/>
        <v>Long</v>
      </c>
      <c r="J5" s="88">
        <f t="shared" si="2"/>
        <v>7.4776785714285694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14.23487544483987</v>
      </c>
      <c r="S5" s="29">
        <f t="shared" si="6"/>
        <v>4231.2597864768686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41.56</v>
      </c>
      <c r="C6" s="92">
        <f t="shared" si="0"/>
        <v>-5.1141552511415407</v>
      </c>
      <c r="D6" s="30">
        <f>ALL!D232</f>
        <v>28</v>
      </c>
      <c r="E6" s="30">
        <f>ALL!E232</f>
        <v>36</v>
      </c>
      <c r="F6" s="73">
        <f>ALL!F232</f>
        <v>35.82</v>
      </c>
      <c r="G6" s="73">
        <f>ALL!G232</f>
        <v>34.1</v>
      </c>
      <c r="H6" s="27">
        <f>ALL!C232</f>
        <v>39.92</v>
      </c>
      <c r="I6" s="54" t="str">
        <f t="shared" si="1"/>
        <v>Long</v>
      </c>
      <c r="J6" s="89">
        <f t="shared" si="2"/>
        <v>4.1082164328657331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-5.1141552511415407</v>
      </c>
      <c r="S6" s="25">
        <f t="shared" si="6"/>
        <v>3514.5716894977172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1.875</v>
      </c>
      <c r="C7" s="84">
        <f t="shared" si="0"/>
        <v>-11.556603773584911</v>
      </c>
      <c r="D7" s="26" t="str">
        <f>ALL!D99</f>
        <v>N/A</v>
      </c>
      <c r="E7" s="26">
        <f>ALL!E99</f>
        <v>2</v>
      </c>
      <c r="F7" s="72" t="str">
        <f>ALL!F99</f>
        <v>N/A</v>
      </c>
      <c r="G7" s="72">
        <f>ALL!G99</f>
        <v>1.855</v>
      </c>
      <c r="H7" s="27">
        <f>ALL!C99</f>
        <v>1.93</v>
      </c>
      <c r="I7" s="54" t="str">
        <f t="shared" si="1"/>
        <v>Short</v>
      </c>
      <c r="J7" s="88">
        <f t="shared" si="2"/>
        <v>-2.8497409326424838</v>
      </c>
      <c r="K7" s="118">
        <v>2.12</v>
      </c>
      <c r="L7" s="18"/>
      <c r="M7" s="34">
        <f>-N4+L4</f>
        <v>2.0941283352626405E-2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-11.556603773584911</v>
      </c>
      <c r="S7" s="29">
        <f t="shared" si="6"/>
        <v>3275.9433962264152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10.119999999999999</v>
      </c>
      <c r="C8" s="92">
        <f t="shared" si="0"/>
        <v>21.052631578947366</v>
      </c>
      <c r="D8" s="30">
        <f>ALL!D96</f>
        <v>28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9.9600000000000009</v>
      </c>
      <c r="I8" s="54" t="str">
        <f t="shared" si="1"/>
        <v>Long</v>
      </c>
      <c r="J8" s="89">
        <f t="shared" si="2"/>
        <v>1.6064257028112285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21.052631578947366</v>
      </c>
      <c r="S8" s="25">
        <f t="shared" si="6"/>
        <v>4483.7894736842109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9.5299999999999994</v>
      </c>
      <c r="C9" s="84">
        <f t="shared" si="0"/>
        <v>8.9142857142857057</v>
      </c>
      <c r="D9" s="26">
        <f>ALL!D260</f>
        <v>56</v>
      </c>
      <c r="E9" s="26">
        <f>ALL!E260</f>
        <v>5</v>
      </c>
      <c r="F9" s="72">
        <f>ALL!F260</f>
        <v>7.39</v>
      </c>
      <c r="G9" s="72">
        <f>ALL!G260</f>
        <v>9.1</v>
      </c>
      <c r="H9" s="27">
        <f>ALL!C260</f>
        <v>9.75</v>
      </c>
      <c r="I9" s="54" t="str">
        <f t="shared" si="1"/>
        <v>Short</v>
      </c>
      <c r="J9" s="88">
        <f t="shared" si="2"/>
        <v>-2.2564102564102626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8.9142857142857057</v>
      </c>
      <c r="S9" s="29">
        <f t="shared" si="6"/>
        <v>4034.1851428571422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7.25</v>
      </c>
      <c r="C10" s="92">
        <f t="shared" si="0"/>
        <v>2.6912181303116203</v>
      </c>
      <c r="D10" s="30" t="str">
        <f>ALL!D185</f>
        <v>N/A</v>
      </c>
      <c r="E10" s="30">
        <f>ALL!E185</f>
        <v>0</v>
      </c>
      <c r="F10" s="73" t="str">
        <f>ALL!F185</f>
        <v>N/A</v>
      </c>
      <c r="G10" s="73">
        <f>ALL!G185</f>
        <v>7.25</v>
      </c>
      <c r="H10" s="27">
        <f>ALL!C185</f>
        <v>7.77</v>
      </c>
      <c r="I10" s="54" t="str">
        <f t="shared" si="1"/>
        <v>Short</v>
      </c>
      <c r="J10" s="89">
        <f t="shared" si="2"/>
        <v>-6.6924066924066867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2.6912181303116203</v>
      </c>
      <c r="S10" s="25">
        <f t="shared" si="6"/>
        <v>3803.6827195467426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0.51600000000000001</v>
      </c>
      <c r="C11" s="84">
        <f t="shared" si="0"/>
        <v>-16.774193548387096</v>
      </c>
      <c r="D11" s="26">
        <f>ALL!D294</f>
        <v>21</v>
      </c>
      <c r="E11" s="26">
        <f>ALL!E294</f>
        <v>32</v>
      </c>
      <c r="F11" s="72">
        <f>ALL!F294</f>
        <v>0.51200000000000001</v>
      </c>
      <c r="G11" s="72">
        <f>ALL!G294</f>
        <v>0.49</v>
      </c>
      <c r="H11" s="27">
        <f>ALL!C294</f>
        <v>0.48699999999999999</v>
      </c>
      <c r="I11" s="54" t="str">
        <f t="shared" si="1"/>
        <v>Long</v>
      </c>
      <c r="J11" s="88">
        <f t="shared" si="2"/>
        <v>5.9548254620123258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-16.774193548387096</v>
      </c>
      <c r="S11" s="29">
        <f t="shared" si="6"/>
        <v>3082.6838709677418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9.85</v>
      </c>
      <c r="C12" s="92">
        <f t="shared" si="0"/>
        <v>0.51020408163264219</v>
      </c>
      <c r="D12" s="127">
        <f>ALL!D342</f>
        <v>43</v>
      </c>
      <c r="E12" s="127">
        <f>ALL!E342</f>
        <v>17</v>
      </c>
      <c r="F12" s="73">
        <f>ALL!F342</f>
        <v>10.26</v>
      </c>
      <c r="G12" s="73">
        <f>ALL!G342</f>
        <v>10.36</v>
      </c>
      <c r="H12" s="126">
        <f>ALL!C342</f>
        <v>10.3</v>
      </c>
      <c r="I12" s="54" t="str">
        <f t="shared" si="1"/>
        <v>Short</v>
      </c>
      <c r="J12" s="89">
        <f t="shared" si="2"/>
        <v>-4.3689320388349611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0.51020408163264219</v>
      </c>
      <c r="S12" s="25">
        <f t="shared" si="6"/>
        <v>3722.8979591836728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22.66</v>
      </c>
      <c r="C13" s="84">
        <f t="shared" si="0"/>
        <v>24.505494505494511</v>
      </c>
      <c r="D13" s="26">
        <f>ALL!D64</f>
        <v>44</v>
      </c>
      <c r="E13" s="26">
        <f>ALL!E64</f>
        <v>49</v>
      </c>
      <c r="F13" s="72">
        <f>ALL!F64</f>
        <v>18.98</v>
      </c>
      <c r="G13" s="72">
        <f>ALL!G64</f>
        <v>17.5</v>
      </c>
      <c r="H13" s="27">
        <f>ALL!C64</f>
        <v>21.04</v>
      </c>
      <c r="I13" s="54" t="str">
        <f t="shared" si="1"/>
        <v>Long</v>
      </c>
      <c r="J13" s="88">
        <f t="shared" si="2"/>
        <v>7.699619771863123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24.505494505494511</v>
      </c>
      <c r="S13" s="29">
        <f t="shared" si="6"/>
        <v>4611.6835164835165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2.99</v>
      </c>
      <c r="C14" s="92">
        <f t="shared" si="0"/>
        <v>-13.832853025936597</v>
      </c>
      <c r="D14" s="127" t="str">
        <f>ALL!D344</f>
        <v>N/A</v>
      </c>
      <c r="E14" s="127">
        <f>ALL!E344</f>
        <v>8</v>
      </c>
      <c r="F14" s="73" t="str">
        <f>ALL!F344</f>
        <v>N/A</v>
      </c>
      <c r="G14" s="73">
        <f>ALL!G344</f>
        <v>3.03</v>
      </c>
      <c r="H14" s="126">
        <f>ALL!C344</f>
        <v>3.3</v>
      </c>
      <c r="I14" s="54" t="str">
        <f t="shared" si="1"/>
        <v>Short</v>
      </c>
      <c r="J14" s="89">
        <f t="shared" si="2"/>
        <v>-9.393939393939382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-13.832853025936597</v>
      </c>
      <c r="S14" s="25">
        <f t="shared" si="6"/>
        <v>3191.6311239193083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7.19</v>
      </c>
      <c r="C15" s="84">
        <f t="shared" si="0"/>
        <v>14.30842607313196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6.63</v>
      </c>
      <c r="I15" s="54" t="str">
        <f t="shared" si="1"/>
        <v>Long</v>
      </c>
      <c r="J15" s="88">
        <f t="shared" si="2"/>
        <v>8.446455505279042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14.30842607313196</v>
      </c>
      <c r="S15" s="29">
        <f t="shared" si="6"/>
        <v>4233.9841017488079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4.5750000000000002</v>
      </c>
      <c r="C16" s="92">
        <f t="shared" si="0"/>
        <v>21.675531914893629</v>
      </c>
      <c r="D16" s="30">
        <f>ALL!D330</f>
        <v>27</v>
      </c>
      <c r="E16" s="30">
        <f>ALL!E330</f>
        <v>3</v>
      </c>
      <c r="F16" s="73">
        <f>ALL!F330</f>
        <v>4.3499999999999996</v>
      </c>
      <c r="G16" s="73">
        <f>ALL!G330</f>
        <v>4.9000000000000004</v>
      </c>
      <c r="H16" s="27">
        <f>ALL!C330</f>
        <v>5.39</v>
      </c>
      <c r="I16" s="54" t="str">
        <f t="shared" si="1"/>
        <v>Short</v>
      </c>
      <c r="J16" s="89">
        <f t="shared" si="2"/>
        <v>-15.120593692022254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21.675531914893629</v>
      </c>
      <c r="S16" s="25">
        <f t="shared" si="6"/>
        <v>4506.8617021276596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9.0500000000000007</v>
      </c>
      <c r="C17" s="84">
        <f t="shared" si="0"/>
        <v>33.284241531664222</v>
      </c>
      <c r="D17" s="26">
        <f>ALL!D258</f>
        <v>13</v>
      </c>
      <c r="E17" s="26">
        <f>ALL!E258</f>
        <v>29</v>
      </c>
      <c r="F17" s="72">
        <f>ALL!F258</f>
        <v>8.7460000000000004</v>
      </c>
      <c r="G17" s="72">
        <f>ALL!G258</f>
        <v>7.95</v>
      </c>
      <c r="H17" s="27">
        <f>ALL!C258</f>
        <v>8.6999999999999993</v>
      </c>
      <c r="I17" s="54" t="str">
        <f t="shared" si="1"/>
        <v>Long</v>
      </c>
      <c r="J17" s="88">
        <f t="shared" si="2"/>
        <v>4.0229885057471426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33.284241531664222</v>
      </c>
      <c r="S17" s="29">
        <f t="shared" si="6"/>
        <v>4936.8483063328431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3.84</v>
      </c>
      <c r="C18" s="92">
        <f t="shared" si="0"/>
        <v>6.3711911357340725</v>
      </c>
      <c r="D18" s="30">
        <f>ALL!D75</f>
        <v>24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3.79</v>
      </c>
      <c r="I18" s="54" t="str">
        <f t="shared" si="1"/>
        <v>Long</v>
      </c>
      <c r="J18" s="89">
        <f t="shared" si="2"/>
        <v>1.3192612137203119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6.3711911357340725</v>
      </c>
      <c r="S18" s="25">
        <f t="shared" si="6"/>
        <v>3939.9889196675904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28.15</v>
      </c>
      <c r="C19" s="84">
        <f t="shared" si="0"/>
        <v>48.157894736842103</v>
      </c>
      <c r="D19" s="26">
        <f>ALL!D190</f>
        <v>10</v>
      </c>
      <c r="E19" s="26">
        <f>ALL!E190</f>
        <v>21</v>
      </c>
      <c r="F19" s="72">
        <f>ALL!F190</f>
        <v>26.35</v>
      </c>
      <c r="G19" s="72">
        <f>ALL!G190</f>
        <v>23.85</v>
      </c>
      <c r="H19" s="27">
        <f>ALL!C190</f>
        <v>27.6</v>
      </c>
      <c r="I19" s="54" t="str">
        <f t="shared" si="1"/>
        <v>Long</v>
      </c>
      <c r="J19" s="88">
        <f t="shared" si="2"/>
        <v>1.9927536231883956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48.157894736842103</v>
      </c>
      <c r="S19" s="29">
        <f t="shared" si="6"/>
        <v>5487.7684210526313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4.0629999999999997</v>
      </c>
      <c r="C20" s="92">
        <f t="shared" si="0"/>
        <v>18.454810495626809</v>
      </c>
      <c r="D20" s="30">
        <f>ALL!D112</f>
        <v>13</v>
      </c>
      <c r="E20" s="30">
        <f>ALL!E112</f>
        <v>33</v>
      </c>
      <c r="F20" s="73">
        <f>ALL!F112</f>
        <v>3.8740000000000001</v>
      </c>
      <c r="G20" s="73">
        <f>ALL!G112</f>
        <v>3.8460000000000001</v>
      </c>
      <c r="H20" s="27">
        <f>ALL!C112</f>
        <v>3.8660000000000001</v>
      </c>
      <c r="I20" s="54" t="str">
        <f t="shared" si="1"/>
        <v>Long</v>
      </c>
      <c r="J20" s="89">
        <f t="shared" si="2"/>
        <v>5.0957061562338239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18.454810495626809</v>
      </c>
      <c r="S20" s="25">
        <f t="shared" si="6"/>
        <v>4387.5661807580163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2.0049999999999999</v>
      </c>
      <c r="C21" s="84">
        <f t="shared" si="0"/>
        <v>0.75376884422110069</v>
      </c>
      <c r="D21" s="26">
        <f>ALL!D341</f>
        <v>43</v>
      </c>
      <c r="E21" s="26">
        <f>ALL!E341</f>
        <v>48</v>
      </c>
      <c r="F21" s="72">
        <f>ALL!F341</f>
        <v>1.9379999999999999</v>
      </c>
      <c r="G21" s="72">
        <f>ALL!G341</f>
        <v>1.85</v>
      </c>
      <c r="H21" s="27">
        <f>ALL!C341</f>
        <v>1.96</v>
      </c>
      <c r="I21" s="54" t="str">
        <f t="shared" si="1"/>
        <v>Long</v>
      </c>
      <c r="J21" s="88">
        <f t="shared" si="2"/>
        <v>2.295918367346935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0.75376884422110069</v>
      </c>
      <c r="S21" s="29">
        <f t="shared" si="6"/>
        <v>3731.9195979899496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19.14</v>
      </c>
      <c r="C22" s="92">
        <f t="shared" si="0"/>
        <v>60.840336134453779</v>
      </c>
      <c r="D22" s="30">
        <f>ALL!D49</f>
        <v>43</v>
      </c>
      <c r="E22" s="30" t="str">
        <f>ALL!E49</f>
        <v>N/A</v>
      </c>
      <c r="F22" s="73">
        <f>ALL!F49</f>
        <v>13.66</v>
      </c>
      <c r="G22" s="73" t="str">
        <f>ALL!G49</f>
        <v>N/A</v>
      </c>
      <c r="H22" s="27">
        <f>ALL!C49</f>
        <v>18.899999999999999</v>
      </c>
      <c r="I22" s="54" t="str">
        <f t="shared" si="1"/>
        <v>Long</v>
      </c>
      <c r="J22" s="89">
        <f t="shared" si="2"/>
        <v>1.2698412698412804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60.840336134453779</v>
      </c>
      <c r="S22" s="25">
        <f t="shared" si="6"/>
        <v>5957.5260504201678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23.62</v>
      </c>
      <c r="C23" s="84">
        <f t="shared" si="0"/>
        <v>57.466666666666676</v>
      </c>
      <c r="D23" s="26">
        <f>ALL!D58</f>
        <v>50</v>
      </c>
      <c r="E23" s="26">
        <f>ALL!E58</f>
        <v>17</v>
      </c>
      <c r="F23" s="72">
        <f>ALL!F58</f>
        <v>18.98</v>
      </c>
      <c r="G23" s="72">
        <f>ALL!G58</f>
        <v>23.48</v>
      </c>
      <c r="H23" s="27">
        <f>ALL!C58</f>
        <v>25.58</v>
      </c>
      <c r="I23" s="54" t="str">
        <f t="shared" si="1"/>
        <v>Short</v>
      </c>
      <c r="J23" s="88">
        <f t="shared" si="2"/>
        <v>-7.6622361219702801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57.466666666666676</v>
      </c>
      <c r="S23" s="29">
        <f t="shared" si="6"/>
        <v>5832.5653333333339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44.68</v>
      </c>
      <c r="C24" s="92">
        <f t="shared" si="0"/>
        <v>75.76711250983476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41.48</v>
      </c>
      <c r="I24" s="54" t="str">
        <f t="shared" si="1"/>
        <v>Long</v>
      </c>
      <c r="J24" s="89">
        <f t="shared" si="2"/>
        <v>7.7145612343298042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75.76711250983476</v>
      </c>
      <c r="S24" s="25">
        <f t="shared" si="6"/>
        <v>6510.4138473642788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14.92</v>
      </c>
      <c r="C25" s="84">
        <f t="shared" si="0"/>
        <v>14.769230769230768</v>
      </c>
      <c r="D25" s="26">
        <f>ALL!D109</f>
        <v>15</v>
      </c>
      <c r="E25" s="26">
        <f>ALL!E109</f>
        <v>31</v>
      </c>
      <c r="F25" s="72">
        <f>ALL!F109</f>
        <v>14.02</v>
      </c>
      <c r="G25" s="72">
        <f>ALL!G109</f>
        <v>13.855</v>
      </c>
      <c r="H25" s="27">
        <f>ALL!C109</f>
        <v>14.2</v>
      </c>
      <c r="I25" s="54" t="str">
        <f t="shared" si="1"/>
        <v>Long</v>
      </c>
      <c r="J25" s="88">
        <f t="shared" si="2"/>
        <v>5.0704225352112724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14.769230769230768</v>
      </c>
      <c r="S25" s="29">
        <f t="shared" si="6"/>
        <v>4251.0523076923073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1.538</v>
      </c>
      <c r="C26" s="92">
        <f t="shared" si="0"/>
        <v>58.55670103092784</v>
      </c>
      <c r="D26" s="30">
        <f>ALL!D195</f>
        <v>44</v>
      </c>
      <c r="E26" s="30" t="str">
        <f>ALL!E195</f>
        <v>N/A</v>
      </c>
      <c r="F26" s="73">
        <f>ALL!F195</f>
        <v>1.284</v>
      </c>
      <c r="G26" s="73" t="str">
        <f>ALL!G195</f>
        <v>N/A</v>
      </c>
      <c r="H26" s="27">
        <f>ALL!C195</f>
        <v>1.532</v>
      </c>
      <c r="I26" s="54" t="str">
        <f t="shared" si="1"/>
        <v>Long</v>
      </c>
      <c r="J26" s="89">
        <f t="shared" si="2"/>
        <v>0.39164490861618828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58.55670103092784</v>
      </c>
      <c r="S26" s="25">
        <f t="shared" si="6"/>
        <v>5872.9402061855671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1.1639999999999999</v>
      </c>
      <c r="C27" s="84">
        <f t="shared" si="0"/>
        <v>9.8113207547169683</v>
      </c>
      <c r="D27" s="128">
        <f>ALL!D346</f>
        <v>47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1.1359999999999999</v>
      </c>
      <c r="I27" s="54" t="str">
        <f t="shared" si="1"/>
        <v>Long</v>
      </c>
      <c r="J27" s="88">
        <f t="shared" si="2"/>
        <v>2.4647887323943687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9.8113207547169683</v>
      </c>
      <c r="S27" s="29">
        <f t="shared" si="6"/>
        <v>4067.4113207547166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4.4649999999999999</v>
      </c>
      <c r="C28" s="92">
        <f t="shared" si="0"/>
        <v>10.519801980198014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4.33</v>
      </c>
      <c r="I28" s="54" t="str">
        <f t="shared" si="1"/>
        <v>Long</v>
      </c>
      <c r="J28" s="89">
        <f t="shared" si="2"/>
        <v>3.1177829099307108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10.519801980198014</v>
      </c>
      <c r="S28" s="25">
        <f t="shared" si="6"/>
        <v>4093.6534653465342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1.226</v>
      </c>
      <c r="C29" s="84">
        <f t="shared" si="0"/>
        <v>-23.566084788029933</v>
      </c>
      <c r="D29" s="128">
        <f>ALL!D345</f>
        <v>38</v>
      </c>
      <c r="E29" s="128">
        <f>ALL!E345</f>
        <v>17</v>
      </c>
      <c r="F29" s="72">
        <f>ALL!F345</f>
        <v>1.22</v>
      </c>
      <c r="G29" s="72">
        <f>ALL!G345</f>
        <v>1.206</v>
      </c>
      <c r="H29" s="126">
        <f>ALL!C345</f>
        <v>1.258</v>
      </c>
      <c r="I29" s="54" t="str">
        <f t="shared" si="1"/>
        <v>Short</v>
      </c>
      <c r="J29" s="88">
        <f t="shared" si="2"/>
        <v>-2.5437201907790166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-23.566084788029933</v>
      </c>
      <c r="S29" s="29">
        <f t="shared" si="6"/>
        <v>2831.1122194513714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10.48</v>
      </c>
      <c r="C30" s="92">
        <f t="shared" si="0"/>
        <v>-2.420856610800743</v>
      </c>
      <c r="D30" s="127">
        <f>ALL!D343</f>
        <v>0</v>
      </c>
      <c r="E30" s="127">
        <f>ALL!E343</f>
        <v>34</v>
      </c>
      <c r="F30" s="73">
        <f>ALL!F343</f>
        <v>10.48</v>
      </c>
      <c r="G30" s="73">
        <f>ALL!G343</f>
        <v>10.24</v>
      </c>
      <c r="H30" s="126">
        <f>ALL!C343</f>
        <v>10</v>
      </c>
      <c r="I30" s="124" t="str">
        <f t="shared" si="1"/>
        <v>Long</v>
      </c>
      <c r="J30" s="89">
        <f t="shared" si="2"/>
        <v>4.8000000000000043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-2.420856610800743</v>
      </c>
      <c r="S30" s="25">
        <f t="shared" si="6"/>
        <v>3614.3314711359408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16.280612139334469</v>
      </c>
      <c r="S31" s="76">
        <f>SUM(S4:S30)</f>
        <v>116289.91458830563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439.57652776203065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16.280612139334469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2421.6898999999999</v>
      </c>
      <c r="C36" s="5">
        <f>((B36-K36)/K36)*100</f>
        <v>14.186483804071829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6155.0698000000002</v>
      </c>
      <c r="C37" s="5">
        <f>((B37-K37)/K37)*100</f>
        <v>14.965728927408437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3086.6698999999999</v>
      </c>
      <c r="C39" s="5">
        <f>((B39-K39)/K39)*100</f>
        <v>9.5974531188212708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6.6</v>
      </c>
      <c r="C4" s="56">
        <f t="shared" ref="C4:C23" si="0">((B4-K4)/K4)*100</f>
        <v>1091.335740072202</v>
      </c>
      <c r="D4" s="55">
        <f>ALL!D5</f>
        <v>14</v>
      </c>
      <c r="E4" s="55">
        <f>ALL!E5</f>
        <v>16</v>
      </c>
      <c r="F4" s="55">
        <f>ALL!F5</f>
        <v>6.9</v>
      </c>
      <c r="G4" s="55">
        <f>ALL!G5</f>
        <v>5.5</v>
      </c>
      <c r="H4" s="55">
        <f>ALL!C5</f>
        <v>5.95</v>
      </c>
      <c r="I4" s="55" t="str">
        <f t="shared" ref="I4:I23" si="1">IF(B4&gt;H4,"Long","Short")</f>
        <v>Long</v>
      </c>
      <c r="J4" s="56">
        <f t="shared" ref="J4:J23" si="2">((B4-H4)/H4)*100</f>
        <v>10.924369747899149</v>
      </c>
      <c r="K4" s="57">
        <v>0.55400000000000005</v>
      </c>
      <c r="L4" s="50"/>
      <c r="M4" s="45">
        <f>C27/100</f>
        <v>1402.1803523500005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4.0629999999999997</v>
      </c>
      <c r="C5" s="59">
        <f t="shared" si="0"/>
        <v>405.34825870646756</v>
      </c>
      <c r="D5" s="58">
        <f>ALL!D112</f>
        <v>13</v>
      </c>
      <c r="E5" s="58">
        <f>ALL!E112</f>
        <v>33</v>
      </c>
      <c r="F5" s="58">
        <f>ALL!F112</f>
        <v>3.8740000000000001</v>
      </c>
      <c r="G5" s="58">
        <f>ALL!G112</f>
        <v>3.8460000000000001</v>
      </c>
      <c r="H5" s="58">
        <f>ALL!C112</f>
        <v>3.8660000000000001</v>
      </c>
      <c r="I5" s="60" t="str">
        <f t="shared" si="1"/>
        <v>Long</v>
      </c>
      <c r="J5" s="61">
        <f t="shared" si="2"/>
        <v>5.0957061562338239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12.17</v>
      </c>
      <c r="C7" s="59">
        <f t="shared" si="0"/>
        <v>2665.909090909091</v>
      </c>
      <c r="D7" s="58" t="str">
        <f>ALL!D39</f>
        <v>N/A</v>
      </c>
      <c r="E7" s="58">
        <f>ALL!E29</f>
        <v>4</v>
      </c>
      <c r="F7" s="58">
        <f>ALL!F29</f>
        <v>11.66</v>
      </c>
      <c r="G7" s="58">
        <f>ALL!G29</f>
        <v>11.9</v>
      </c>
      <c r="H7" s="58">
        <f>ALL!C29</f>
        <v>12.53</v>
      </c>
      <c r="I7" s="60" t="str">
        <f t="shared" si="1"/>
        <v>Short</v>
      </c>
      <c r="J7" s="61">
        <f t="shared" si="2"/>
        <v>-2.8731045490821985</v>
      </c>
      <c r="K7" s="62">
        <v>0.44</v>
      </c>
      <c r="L7" s="50"/>
      <c r="M7" s="143">
        <f>-N4+M4</f>
        <v>1403.1799843914441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23.62</v>
      </c>
      <c r="C8" s="63">
        <f t="shared" si="0"/>
        <v>4872.6315789473683</v>
      </c>
      <c r="D8" s="60">
        <f>ALL!D58</f>
        <v>50</v>
      </c>
      <c r="E8" s="60">
        <f>ALL!E58</f>
        <v>17</v>
      </c>
      <c r="F8" s="60">
        <f>ALL!F58</f>
        <v>18.98</v>
      </c>
      <c r="G8" s="60">
        <f>ALL!G58</f>
        <v>23.48</v>
      </c>
      <c r="H8" s="60">
        <f>ALL!C58</f>
        <v>25.58</v>
      </c>
      <c r="I8" s="60" t="str">
        <f t="shared" si="1"/>
        <v>Short</v>
      </c>
      <c r="J8" s="64">
        <f t="shared" si="2"/>
        <v>-7.6622361219702801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22.66</v>
      </c>
      <c r="C9" s="59">
        <f t="shared" si="0"/>
        <v>1670.3125</v>
      </c>
      <c r="D9" s="58">
        <f>ALL!D64</f>
        <v>44</v>
      </c>
      <c r="E9" s="58">
        <f>ALL!E64</f>
        <v>49</v>
      </c>
      <c r="F9" s="58">
        <f>ALL!F64</f>
        <v>18.98</v>
      </c>
      <c r="G9" s="58">
        <f>ALL!G64</f>
        <v>17.5</v>
      </c>
      <c r="H9" s="58">
        <f>ALL!C64</f>
        <v>21.04</v>
      </c>
      <c r="I9" s="60" t="str">
        <f t="shared" si="1"/>
        <v>Long</v>
      </c>
      <c r="J9" s="61">
        <f t="shared" si="2"/>
        <v>7.699619771863123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52.2</v>
      </c>
      <c r="C11" s="59">
        <f t="shared" si="0"/>
        <v>5172.727272727273</v>
      </c>
      <c r="D11" s="58">
        <f>ALL!D80</f>
        <v>3</v>
      </c>
      <c r="E11" s="58">
        <f>ALL!E80</f>
        <v>19</v>
      </c>
      <c r="F11" s="58">
        <f>ALL!F80</f>
        <v>51</v>
      </c>
      <c r="G11" s="58">
        <f>ALL!G80</f>
        <v>47.6</v>
      </c>
      <c r="H11" s="58">
        <f>ALL!C80</f>
        <v>48.55</v>
      </c>
      <c r="I11" s="60" t="str">
        <f t="shared" si="1"/>
        <v>Long</v>
      </c>
      <c r="J11" s="61">
        <f t="shared" si="2"/>
        <v>7.5180226570545949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1.175</v>
      </c>
      <c r="C12" s="63">
        <f t="shared" si="0"/>
        <v>24.207188160676544</v>
      </c>
      <c r="D12" s="60">
        <f>ALL!D35</f>
        <v>43</v>
      </c>
      <c r="E12" s="60">
        <f>ALL!E35</f>
        <v>26</v>
      </c>
      <c r="F12" s="60">
        <f>ALL!F35</f>
        <v>1.35</v>
      </c>
      <c r="G12" s="60">
        <f>ALL!G35</f>
        <v>1.2949999999999999</v>
      </c>
      <c r="H12" s="60">
        <f>ALL!C35</f>
        <v>1.3</v>
      </c>
      <c r="I12" s="60" t="str">
        <f t="shared" si="1"/>
        <v>Short</v>
      </c>
      <c r="J12" s="64">
        <f t="shared" si="2"/>
        <v>-9.615384615384615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1.3360000000000001</v>
      </c>
      <c r="C20" s="63">
        <f t="shared" si="0"/>
        <v>1401.1235955056181</v>
      </c>
      <c r="D20" s="60">
        <f>ALL!D94</f>
        <v>40</v>
      </c>
      <c r="E20" s="60">
        <f>ALL!E94</f>
        <v>2</v>
      </c>
      <c r="F20" s="60">
        <f>ALL!F94</f>
        <v>1.33</v>
      </c>
      <c r="G20" s="60">
        <f>ALL!G94</f>
        <v>1.3640000000000001</v>
      </c>
      <c r="H20" s="60">
        <f>ALL!C94</f>
        <v>1.484</v>
      </c>
      <c r="I20" s="60" t="str">
        <f t="shared" si="1"/>
        <v>Short</v>
      </c>
      <c r="J20" s="64">
        <f t="shared" si="2"/>
        <v>-9.973045822102419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9.5299999999999994</v>
      </c>
      <c r="C23" s="67">
        <f t="shared" si="0"/>
        <v>87.598425196850386</v>
      </c>
      <c r="D23" s="66">
        <f>ALL!D69</f>
        <v>39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2.7</v>
      </c>
      <c r="I23" s="68" t="str">
        <f t="shared" si="1"/>
        <v>Long</v>
      </c>
      <c r="J23" s="69">
        <f t="shared" si="2"/>
        <v>252.96296296296293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2804360.704700001</v>
      </c>
    </row>
    <row r="27" spans="1:17" ht="13.5" customHeight="1" thickBot="1" x14ac:dyDescent="0.25">
      <c r="A27" s="40" t="s">
        <v>54</v>
      </c>
      <c r="B27" s="41"/>
      <c r="C27" s="42">
        <f>C26/20</f>
        <v>140218.03523500005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46187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6.6</v>
      </c>
      <c r="C5">
        <f t="shared" ref="C5:C68" si="1">VLOOKUP($A5,$N$5:$U$375,3,FALSE)</f>
        <v>5.95</v>
      </c>
      <c r="D5">
        <f t="shared" ref="D5:D68" si="2">VLOOKUP($A5,$N$5:$U$375,4,FALSE)</f>
        <v>14</v>
      </c>
      <c r="E5">
        <f t="shared" ref="E5:E68" si="3">VLOOKUP($A5,$N$5:$U$375,5,FALSE)</f>
        <v>16</v>
      </c>
      <c r="F5">
        <f t="shared" ref="F5:F68" si="4">VLOOKUP($A5,$N$5:$U$375,6,FALSE)</f>
        <v>6.9</v>
      </c>
      <c r="G5">
        <f t="shared" ref="G5:G68" si="5">VLOOKUP($A5,$N$5:$U$375,7,FALSE)</f>
        <v>5.5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6.6</v>
      </c>
      <c r="P5" s="93">
        <v>5.95</v>
      </c>
      <c r="Q5" s="93">
        <v>14</v>
      </c>
      <c r="R5" s="93">
        <v>16</v>
      </c>
      <c r="S5" s="93">
        <v>6.9</v>
      </c>
      <c r="T5" s="93">
        <v>5.5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3.31</v>
      </c>
      <c r="C7">
        <f t="shared" si="1"/>
        <v>3.6850000000000001</v>
      </c>
      <c r="D7">
        <f t="shared" si="2"/>
        <v>41</v>
      </c>
      <c r="E7">
        <f t="shared" si="3"/>
        <v>5</v>
      </c>
      <c r="F7">
        <f t="shared" si="4"/>
        <v>3.1949999999999998</v>
      </c>
      <c r="G7">
        <f t="shared" si="5"/>
        <v>3.48</v>
      </c>
      <c r="H7" s="104" t="str">
        <f t="shared" si="6"/>
        <v>Short</v>
      </c>
      <c r="N7" s="93" t="s">
        <v>126</v>
      </c>
      <c r="O7" s="93">
        <v>3.31</v>
      </c>
      <c r="P7" s="93">
        <v>3.6850000000000001</v>
      </c>
      <c r="Q7" s="93">
        <v>41</v>
      </c>
      <c r="R7" s="93">
        <v>5</v>
      </c>
      <c r="S7" s="93">
        <v>3.1949999999999998</v>
      </c>
      <c r="T7" s="93">
        <v>3.48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0.45300000000000001</v>
      </c>
      <c r="C8">
        <f t="shared" si="1"/>
        <v>0.46800000000000003</v>
      </c>
      <c r="D8" t="str">
        <f t="shared" si="2"/>
        <v>N/A</v>
      </c>
      <c r="E8">
        <f t="shared" si="3"/>
        <v>36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0.45300000000000001</v>
      </c>
      <c r="P8" s="93">
        <v>0.46800000000000003</v>
      </c>
      <c r="Q8" s="93" t="s">
        <v>121</v>
      </c>
      <c r="R8" s="93">
        <v>36</v>
      </c>
      <c r="S8" s="93" t="s">
        <v>121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62.62</v>
      </c>
      <c r="C10">
        <f t="shared" si="1"/>
        <v>59.86</v>
      </c>
      <c r="D10">
        <f t="shared" si="2"/>
        <v>13</v>
      </c>
      <c r="E10">
        <f t="shared" si="3"/>
        <v>19</v>
      </c>
      <c r="F10">
        <f t="shared" si="4"/>
        <v>59.85</v>
      </c>
      <c r="G10">
        <f t="shared" si="5"/>
        <v>58</v>
      </c>
      <c r="H10" s="104" t="str">
        <f t="shared" si="6"/>
        <v>Long</v>
      </c>
      <c r="N10" s="93" t="s">
        <v>131</v>
      </c>
      <c r="O10" s="93">
        <v>9.67</v>
      </c>
      <c r="P10" s="93">
        <v>8.17</v>
      </c>
      <c r="Q10" s="93">
        <v>41</v>
      </c>
      <c r="R10" s="93">
        <v>48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62.62</v>
      </c>
      <c r="P12" s="93">
        <v>59.86</v>
      </c>
      <c r="Q12" s="93">
        <v>13</v>
      </c>
      <c r="R12" s="93">
        <v>19</v>
      </c>
      <c r="S12" s="93">
        <v>59.85</v>
      </c>
      <c r="T12" s="93">
        <v>58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4.12</v>
      </c>
      <c r="P13" s="93">
        <v>3.19</v>
      </c>
      <c r="Q13" s="93" t="s">
        <v>121</v>
      </c>
      <c r="R13" s="93" t="s">
        <v>121</v>
      </c>
      <c r="S13" s="93" t="s">
        <v>121</v>
      </c>
      <c r="T13" s="93" t="s">
        <v>121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3.9449999999999998</v>
      </c>
      <c r="C16">
        <f t="shared" si="1"/>
        <v>3.641</v>
      </c>
      <c r="D16">
        <f t="shared" si="2"/>
        <v>13</v>
      </c>
      <c r="E16">
        <f t="shared" si="3"/>
        <v>35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9.85</v>
      </c>
      <c r="P18" s="93">
        <v>10.3</v>
      </c>
      <c r="Q18" s="93">
        <v>43</v>
      </c>
      <c r="R18" s="93">
        <v>17</v>
      </c>
      <c r="S18" s="93">
        <v>10.26</v>
      </c>
      <c r="T18" s="93">
        <v>10.36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5.74</v>
      </c>
      <c r="C20">
        <f t="shared" si="1"/>
        <v>5.89</v>
      </c>
      <c r="D20" t="str">
        <f t="shared" si="2"/>
        <v>N/A</v>
      </c>
      <c r="E20">
        <f t="shared" si="3"/>
        <v>18</v>
      </c>
      <c r="F20" t="str">
        <f t="shared" si="4"/>
        <v>N/A</v>
      </c>
      <c r="G20">
        <f t="shared" si="5"/>
        <v>5.75</v>
      </c>
      <c r="H20" s="104" t="str">
        <f t="shared" si="6"/>
        <v>Short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5.74</v>
      </c>
      <c r="P23" s="93">
        <v>5.89</v>
      </c>
      <c r="Q23" s="93" t="s">
        <v>121</v>
      </c>
      <c r="R23" s="93">
        <v>18</v>
      </c>
      <c r="S23" s="93" t="s">
        <v>121</v>
      </c>
      <c r="T23" s="93">
        <v>5.75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8.44</v>
      </c>
      <c r="C24">
        <f t="shared" si="1"/>
        <v>10.8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3.9449999999999998</v>
      </c>
      <c r="P24" s="93">
        <v>3.641</v>
      </c>
      <c r="Q24" s="93">
        <v>13</v>
      </c>
      <c r="R24" s="93">
        <v>35</v>
      </c>
      <c r="S24" s="93">
        <v>3.718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8.44</v>
      </c>
      <c r="P28" s="93">
        <v>10.8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12.17</v>
      </c>
      <c r="C29">
        <f t="shared" si="1"/>
        <v>12.53</v>
      </c>
      <c r="D29">
        <f t="shared" si="2"/>
        <v>14</v>
      </c>
      <c r="E29">
        <f t="shared" si="3"/>
        <v>4</v>
      </c>
      <c r="F29">
        <f t="shared" si="4"/>
        <v>11.66</v>
      </c>
      <c r="G29">
        <f t="shared" si="5"/>
        <v>11.9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4.74</v>
      </c>
      <c r="C31">
        <f t="shared" si="1"/>
        <v>4.5199999999999996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7.58</v>
      </c>
      <c r="C32">
        <f t="shared" si="1"/>
        <v>7.24</v>
      </c>
      <c r="D32">
        <f t="shared" si="2"/>
        <v>5</v>
      </c>
      <c r="E32">
        <f t="shared" si="3"/>
        <v>15</v>
      </c>
      <c r="F32">
        <f t="shared" si="4"/>
        <v>7.6</v>
      </c>
      <c r="G32">
        <f t="shared" si="5"/>
        <v>7.26</v>
      </c>
      <c r="H32" s="104" t="str">
        <f t="shared" si="6"/>
        <v>Long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12.17</v>
      </c>
      <c r="P33" s="93">
        <v>12.53</v>
      </c>
      <c r="Q33" s="93">
        <v>14</v>
      </c>
      <c r="R33" s="93">
        <v>4</v>
      </c>
      <c r="S33" s="93">
        <v>11.66</v>
      </c>
      <c r="T33" s="93">
        <v>11.9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1.175</v>
      </c>
      <c r="C35">
        <f t="shared" si="1"/>
        <v>1.3</v>
      </c>
      <c r="D35">
        <f t="shared" si="2"/>
        <v>43</v>
      </c>
      <c r="E35">
        <f t="shared" si="3"/>
        <v>26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4.74</v>
      </c>
      <c r="P37" s="93">
        <v>4.5199999999999996</v>
      </c>
      <c r="Q37" s="93" t="s">
        <v>121</v>
      </c>
      <c r="R37" s="93" t="s">
        <v>121</v>
      </c>
      <c r="S37" s="93" t="s">
        <v>121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7.58</v>
      </c>
      <c r="P38" s="93">
        <v>7.24</v>
      </c>
      <c r="Q38" s="93">
        <v>5</v>
      </c>
      <c r="R38" s="93">
        <v>15</v>
      </c>
      <c r="S38" s="93">
        <v>7.6</v>
      </c>
      <c r="T38" s="93">
        <v>7.26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19.899999999999999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1.175</v>
      </c>
      <c r="P41" s="93">
        <v>1.3</v>
      </c>
      <c r="Q41" s="93">
        <v>43</v>
      </c>
      <c r="R41" s="93">
        <v>26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1.5820000000000001</v>
      </c>
      <c r="C42">
        <f t="shared" si="1"/>
        <v>1.65</v>
      </c>
      <c r="D42" t="str">
        <f t="shared" si="2"/>
        <v>N/A</v>
      </c>
      <c r="E42">
        <f t="shared" si="3"/>
        <v>21</v>
      </c>
      <c r="F42" t="str">
        <f t="shared" si="4"/>
        <v>N/A</v>
      </c>
      <c r="G42">
        <f t="shared" si="5"/>
        <v>1.6080000000000001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2876.8899000000001</v>
      </c>
      <c r="P43" s="93">
        <v>2755.1599000000001</v>
      </c>
      <c r="Q43" s="93">
        <v>12</v>
      </c>
      <c r="R43" s="93">
        <v>35</v>
      </c>
      <c r="S43" s="93">
        <v>2787.49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2479.4398999999999</v>
      </c>
      <c r="P44" s="93">
        <v>2427.9099000000001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19.899999999999999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8.5</v>
      </c>
      <c r="C48">
        <f t="shared" si="1"/>
        <v>8.35</v>
      </c>
      <c r="D48">
        <f t="shared" si="2"/>
        <v>32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19.14</v>
      </c>
      <c r="C49">
        <f t="shared" si="1"/>
        <v>18.899999999999999</v>
      </c>
      <c r="D49">
        <f t="shared" si="2"/>
        <v>43</v>
      </c>
      <c r="E49" t="str">
        <f t="shared" si="3"/>
        <v>N/A</v>
      </c>
      <c r="F49">
        <f t="shared" si="4"/>
        <v>13.66</v>
      </c>
      <c r="G49" t="str">
        <f t="shared" si="5"/>
        <v>N/A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1.6659999999999999</v>
      </c>
      <c r="C50">
        <f t="shared" si="1"/>
        <v>1.5960000000000001</v>
      </c>
      <c r="D50">
        <f t="shared" si="2"/>
        <v>0</v>
      </c>
      <c r="E50">
        <f t="shared" si="3"/>
        <v>29</v>
      </c>
      <c r="F50">
        <f t="shared" si="4"/>
        <v>1.6659999999999999</v>
      </c>
      <c r="G50">
        <f t="shared" si="5"/>
        <v>1.65</v>
      </c>
      <c r="H50" s="104" t="str">
        <f t="shared" si="8"/>
        <v>Long</v>
      </c>
      <c r="N50" s="93" t="s">
        <v>193</v>
      </c>
      <c r="O50" s="93">
        <v>1.5820000000000001</v>
      </c>
      <c r="P50" s="93">
        <v>1.65</v>
      </c>
      <c r="Q50" s="93" t="s">
        <v>121</v>
      </c>
      <c r="R50" s="93">
        <v>21</v>
      </c>
      <c r="S50" s="93" t="s">
        <v>121</v>
      </c>
      <c r="T50" s="93">
        <v>1.6080000000000001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2.4449999999999998</v>
      </c>
      <c r="C51">
        <f t="shared" si="1"/>
        <v>2.63</v>
      </c>
      <c r="D51">
        <f t="shared" si="2"/>
        <v>43</v>
      </c>
      <c r="E51">
        <f t="shared" si="3"/>
        <v>28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2.06</v>
      </c>
      <c r="C55">
        <f t="shared" si="1"/>
        <v>2</v>
      </c>
      <c r="D55">
        <f t="shared" si="2"/>
        <v>21</v>
      </c>
      <c r="E55">
        <f t="shared" si="3"/>
        <v>33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8.5</v>
      </c>
      <c r="P56" s="93">
        <v>8.35</v>
      </c>
      <c r="Q56" s="93">
        <v>32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19.14</v>
      </c>
      <c r="P57" s="93">
        <v>18.899999999999999</v>
      </c>
      <c r="Q57" s="93">
        <v>43</v>
      </c>
      <c r="R57" s="93" t="s">
        <v>121</v>
      </c>
      <c r="S57" s="93">
        <v>13.66</v>
      </c>
      <c r="T57" s="93" t="s">
        <v>121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23.62</v>
      </c>
      <c r="C58">
        <f t="shared" si="1"/>
        <v>25.58</v>
      </c>
      <c r="D58">
        <f t="shared" si="2"/>
        <v>50</v>
      </c>
      <c r="E58">
        <f t="shared" si="3"/>
        <v>17</v>
      </c>
      <c r="F58">
        <f t="shared" si="4"/>
        <v>18.98</v>
      </c>
      <c r="G58">
        <f t="shared" si="5"/>
        <v>23.48</v>
      </c>
      <c r="H58" s="104" t="str">
        <f t="shared" si="8"/>
        <v>Short</v>
      </c>
      <c r="N58" s="93" t="s">
        <v>208</v>
      </c>
      <c r="O58" s="93">
        <v>1.6659999999999999</v>
      </c>
      <c r="P58" s="93">
        <v>1.5960000000000001</v>
      </c>
      <c r="Q58" s="93">
        <v>0</v>
      </c>
      <c r="R58" s="93">
        <v>29</v>
      </c>
      <c r="S58" s="93">
        <v>1.6659999999999999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6.85</v>
      </c>
      <c r="C59">
        <f t="shared" si="1"/>
        <v>6.75</v>
      </c>
      <c r="D59">
        <f t="shared" si="2"/>
        <v>48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2.4449999999999998</v>
      </c>
      <c r="P59" s="93">
        <v>2.63</v>
      </c>
      <c r="Q59" s="93">
        <v>43</v>
      </c>
      <c r="R59" s="93">
        <v>28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9.8000000000000007</v>
      </c>
      <c r="C60">
        <f t="shared" si="1"/>
        <v>9.6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9.7050000000000001</v>
      </c>
      <c r="P63" s="93">
        <v>9.2050000000000001</v>
      </c>
      <c r="Q63" s="93">
        <v>1</v>
      </c>
      <c r="R63" s="93">
        <v>13</v>
      </c>
      <c r="S63" s="93">
        <v>9.6999999999999993</v>
      </c>
      <c r="T63" s="93">
        <v>9.1999999999999993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22.66</v>
      </c>
      <c r="C64">
        <f t="shared" si="1"/>
        <v>21.04</v>
      </c>
      <c r="D64">
        <f t="shared" si="2"/>
        <v>44</v>
      </c>
      <c r="E64">
        <f t="shared" si="3"/>
        <v>49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2.06</v>
      </c>
      <c r="P64" s="93">
        <v>2</v>
      </c>
      <c r="Q64" s="93">
        <v>21</v>
      </c>
      <c r="R64" s="93">
        <v>33</v>
      </c>
      <c r="S64" s="93">
        <v>2.21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1.1639999999999999</v>
      </c>
      <c r="P66" s="93">
        <v>1.1359999999999999</v>
      </c>
      <c r="Q66" s="93">
        <v>47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23.62</v>
      </c>
      <c r="P68" s="93">
        <v>25.58</v>
      </c>
      <c r="Q68" s="93">
        <v>50</v>
      </c>
      <c r="R68" s="93">
        <v>17</v>
      </c>
      <c r="S68" s="93">
        <v>18.98</v>
      </c>
      <c r="T68" s="93">
        <v>23.48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2.79</v>
      </c>
      <c r="C69">
        <f t="shared" ref="C69:C132" si="10">VLOOKUP($A69,$N$5:$U$375,3,FALSE)</f>
        <v>2.7</v>
      </c>
      <c r="D69">
        <f t="shared" ref="D69:D132" si="11">VLOOKUP($A69,$N$5:$U$375,4,FALSE)</f>
        <v>39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6.85</v>
      </c>
      <c r="P69" s="93">
        <v>6.75</v>
      </c>
      <c r="Q69" s="93">
        <v>48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1.226</v>
      </c>
      <c r="P70" s="93">
        <v>1.258</v>
      </c>
      <c r="Q70" s="93">
        <v>38</v>
      </c>
      <c r="R70" s="93">
        <v>17</v>
      </c>
      <c r="S70" s="93">
        <v>1.22</v>
      </c>
      <c r="T70" s="93">
        <v>1.206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0.30299999999999999</v>
      </c>
      <c r="C71">
        <f t="shared" si="10"/>
        <v>0.32700000000000001</v>
      </c>
      <c r="D71">
        <f t="shared" si="11"/>
        <v>15</v>
      </c>
      <c r="E71">
        <f t="shared" si="12"/>
        <v>9</v>
      </c>
      <c r="F71">
        <f t="shared" si="13"/>
        <v>0.317</v>
      </c>
      <c r="G71">
        <f t="shared" si="14"/>
        <v>0.29699999999999999</v>
      </c>
      <c r="H71" s="104" t="str">
        <f t="shared" si="15"/>
        <v>Short</v>
      </c>
      <c r="N71" s="93" t="s">
        <v>243</v>
      </c>
      <c r="O71" s="93">
        <v>10.48</v>
      </c>
      <c r="P71" s="93">
        <v>10</v>
      </c>
      <c r="Q71" s="93">
        <v>0</v>
      </c>
      <c r="R71" s="93">
        <v>34</v>
      </c>
      <c r="S71" s="93">
        <v>10.48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9.8000000000000007</v>
      </c>
      <c r="P72" s="93">
        <v>9.6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3.84</v>
      </c>
      <c r="C75">
        <f t="shared" si="10"/>
        <v>3.79</v>
      </c>
      <c r="D75">
        <f t="shared" si="11"/>
        <v>24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16663.150399999999</v>
      </c>
      <c r="P76" s="93">
        <v>17657.160199999998</v>
      </c>
      <c r="Q76" s="93">
        <v>10</v>
      </c>
      <c r="R76" s="93">
        <v>2</v>
      </c>
      <c r="S76" s="93">
        <v>17067.4902</v>
      </c>
      <c r="T76" s="93">
        <v>16610.039100000002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22.66</v>
      </c>
      <c r="P78" s="93">
        <v>21.04</v>
      </c>
      <c r="Q78" s="93">
        <v>44</v>
      </c>
      <c r="R78" s="93">
        <v>49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</v>
      </c>
      <c r="P79" s="93">
        <v>12.65</v>
      </c>
      <c r="Q79" s="93">
        <v>14</v>
      </c>
      <c r="R79" s="93">
        <v>25</v>
      </c>
      <c r="S79" s="93">
        <v>13.3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52.2</v>
      </c>
      <c r="C80">
        <f t="shared" si="10"/>
        <v>48.55</v>
      </c>
      <c r="D80">
        <f t="shared" si="11"/>
        <v>3</v>
      </c>
      <c r="E80">
        <f t="shared" si="12"/>
        <v>19</v>
      </c>
      <c r="F80">
        <f t="shared" si="13"/>
        <v>51</v>
      </c>
      <c r="G80">
        <f t="shared" si="14"/>
        <v>47.6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5.07</v>
      </c>
      <c r="C83">
        <f t="shared" si="10"/>
        <v>4.87</v>
      </c>
      <c r="D83">
        <f t="shared" si="11"/>
        <v>43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2.79</v>
      </c>
      <c r="P84" s="93">
        <v>2.7</v>
      </c>
      <c r="Q84" s="93">
        <v>39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5.75</v>
      </c>
      <c r="C86">
        <f t="shared" si="10"/>
        <v>5.7</v>
      </c>
      <c r="D86">
        <f t="shared" si="11"/>
        <v>28</v>
      </c>
      <c r="E86">
        <f t="shared" si="12"/>
        <v>35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0.30299999999999999</v>
      </c>
      <c r="P87" s="93">
        <v>0.32700000000000001</v>
      </c>
      <c r="Q87" s="93">
        <v>15</v>
      </c>
      <c r="R87" s="93">
        <v>9</v>
      </c>
      <c r="S87" s="93">
        <v>0.317</v>
      </c>
      <c r="T87" s="93">
        <v>0.29699999999999999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2.2599999999999998</v>
      </c>
      <c r="C90">
        <f t="shared" si="10"/>
        <v>2.2200000000000002</v>
      </c>
      <c r="D90">
        <f t="shared" si="11"/>
        <v>3</v>
      </c>
      <c r="E90" t="str">
        <f t="shared" si="12"/>
        <v>N/A</v>
      </c>
      <c r="F90">
        <f t="shared" si="13"/>
        <v>2.31</v>
      </c>
      <c r="G90" t="str">
        <f t="shared" si="14"/>
        <v>N/A</v>
      </c>
      <c r="H90" s="104" t="str">
        <f t="shared" si="15"/>
        <v>Long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3.84</v>
      </c>
      <c r="P92" s="93">
        <v>3.79</v>
      </c>
      <c r="Q92" s="93">
        <v>24</v>
      </c>
      <c r="R92" s="93" t="s">
        <v>121</v>
      </c>
      <c r="S92" s="93">
        <v>3.83</v>
      </c>
      <c r="T92" s="93" t="s">
        <v>121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14.8</v>
      </c>
      <c r="C93">
        <f t="shared" si="10"/>
        <v>14.9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1.3360000000000001</v>
      </c>
      <c r="C94">
        <f t="shared" si="10"/>
        <v>1.484</v>
      </c>
      <c r="D94">
        <f t="shared" si="11"/>
        <v>40</v>
      </c>
      <c r="E94">
        <f t="shared" si="12"/>
        <v>2</v>
      </c>
      <c r="F94">
        <f t="shared" si="13"/>
        <v>1.33</v>
      </c>
      <c r="G94">
        <f t="shared" si="14"/>
        <v>1.3640000000000001</v>
      </c>
      <c r="H94" s="104" t="str">
        <f t="shared" si="15"/>
        <v>Short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10.119999999999999</v>
      </c>
      <c r="C96">
        <f t="shared" si="10"/>
        <v>9.9600000000000009</v>
      </c>
      <c r="D96">
        <f t="shared" si="11"/>
        <v>28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2.69</v>
      </c>
      <c r="C97">
        <f t="shared" si="10"/>
        <v>2.52</v>
      </c>
      <c r="D97">
        <f t="shared" si="11"/>
        <v>23</v>
      </c>
      <c r="E97">
        <f t="shared" si="12"/>
        <v>30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262</v>
      </c>
      <c r="O97" s="93">
        <v>52.2</v>
      </c>
      <c r="P97" s="93">
        <v>48.55</v>
      </c>
      <c r="Q97" s="93">
        <v>3</v>
      </c>
      <c r="R97" s="93">
        <v>19</v>
      </c>
      <c r="S97" s="93">
        <v>51</v>
      </c>
      <c r="T97" s="93">
        <v>47.6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1.875</v>
      </c>
      <c r="C99">
        <f t="shared" si="10"/>
        <v>1.93</v>
      </c>
      <c r="D99" t="str">
        <f t="shared" si="11"/>
        <v>N/A</v>
      </c>
      <c r="E99">
        <f t="shared" si="12"/>
        <v>2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1.8260000000000001</v>
      </c>
      <c r="P100" s="93">
        <v>1.744</v>
      </c>
      <c r="Q100" s="93">
        <v>43</v>
      </c>
      <c r="R100" s="93">
        <v>49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5.07</v>
      </c>
      <c r="P101" s="93">
        <v>4.87</v>
      </c>
      <c r="Q101" s="93">
        <v>43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5.75</v>
      </c>
      <c r="P104" s="93">
        <v>5.7</v>
      </c>
      <c r="Q104" s="93">
        <v>28</v>
      </c>
      <c r="R104" s="93">
        <v>35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2.2599999999999998</v>
      </c>
      <c r="P108" s="93">
        <v>2.2200000000000002</v>
      </c>
      <c r="Q108" s="93">
        <v>3</v>
      </c>
      <c r="R108" s="93" t="s">
        <v>121</v>
      </c>
      <c r="S108" s="93">
        <v>2.31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14.92</v>
      </c>
      <c r="C109">
        <f t="shared" si="10"/>
        <v>14.2</v>
      </c>
      <c r="D109">
        <f t="shared" si="11"/>
        <v>15</v>
      </c>
      <c r="E109">
        <f t="shared" si="12"/>
        <v>31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14.8</v>
      </c>
      <c r="P111" s="93">
        <v>14.9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4.0629999999999997</v>
      </c>
      <c r="C112">
        <f t="shared" si="10"/>
        <v>3.8660000000000001</v>
      </c>
      <c r="D112">
        <f t="shared" si="11"/>
        <v>13</v>
      </c>
      <c r="E112">
        <f t="shared" si="12"/>
        <v>33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292</v>
      </c>
      <c r="O112" s="93">
        <v>1.3360000000000001</v>
      </c>
      <c r="P112" s="93">
        <v>1.484</v>
      </c>
      <c r="Q112" s="93">
        <v>40</v>
      </c>
      <c r="R112" s="93">
        <v>2</v>
      </c>
      <c r="S112" s="93">
        <v>1.33</v>
      </c>
      <c r="T112" s="93">
        <v>1.3640000000000001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7.5</v>
      </c>
      <c r="C114">
        <f t="shared" si="10"/>
        <v>7.17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10.119999999999999</v>
      </c>
      <c r="P114" s="93">
        <v>9.9600000000000009</v>
      </c>
      <c r="Q114" s="93">
        <v>28</v>
      </c>
      <c r="R114" s="93" t="s">
        <v>121</v>
      </c>
      <c r="S114" s="93">
        <v>10.1</v>
      </c>
      <c r="T114" s="93" t="s">
        <v>121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4.22</v>
      </c>
      <c r="C115">
        <f t="shared" si="10"/>
        <v>4.1399999999999997</v>
      </c>
      <c r="D115">
        <f t="shared" si="11"/>
        <v>32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298</v>
      </c>
      <c r="O115" s="93">
        <v>2.69</v>
      </c>
      <c r="P115" s="93">
        <v>2.52</v>
      </c>
      <c r="Q115" s="93">
        <v>23</v>
      </c>
      <c r="R115" s="93">
        <v>30</v>
      </c>
      <c r="S115" s="93">
        <v>2.4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10.32</v>
      </c>
      <c r="C117">
        <f t="shared" si="10"/>
        <v>10</v>
      </c>
      <c r="D117">
        <f t="shared" si="11"/>
        <v>34</v>
      </c>
      <c r="E117">
        <f t="shared" si="12"/>
        <v>49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1.875</v>
      </c>
      <c r="P117" s="93">
        <v>1.93</v>
      </c>
      <c r="Q117" s="93" t="s">
        <v>121</v>
      </c>
      <c r="R117" s="93">
        <v>2</v>
      </c>
      <c r="S117" s="93" t="s">
        <v>121</v>
      </c>
      <c r="T117" s="93">
        <v>1.855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4.5750000000000002</v>
      </c>
      <c r="P118" s="93">
        <v>5.39</v>
      </c>
      <c r="Q118" s="93">
        <v>27</v>
      </c>
      <c r="R118" s="93">
        <v>3</v>
      </c>
      <c r="S118" s="93">
        <v>4.3499999999999996</v>
      </c>
      <c r="T118" s="93">
        <v>4.9000000000000004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8.1</v>
      </c>
      <c r="C124">
        <f t="shared" si="10"/>
        <v>7.85</v>
      </c>
      <c r="D124">
        <f t="shared" si="11"/>
        <v>22</v>
      </c>
      <c r="E124">
        <f t="shared" si="12"/>
        <v>34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1.06</v>
      </c>
      <c r="C126">
        <f t="shared" si="10"/>
        <v>1.1299999999999999</v>
      </c>
      <c r="D126">
        <f t="shared" si="11"/>
        <v>43</v>
      </c>
      <c r="E126">
        <f t="shared" si="12"/>
        <v>28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0.35</v>
      </c>
      <c r="C127">
        <f t="shared" si="10"/>
        <v>0.38900000000000001</v>
      </c>
      <c r="D127">
        <f t="shared" si="11"/>
        <v>13</v>
      </c>
      <c r="E127">
        <f t="shared" si="12"/>
        <v>5</v>
      </c>
      <c r="F127">
        <f t="shared" si="13"/>
        <v>0.36899999999999999</v>
      </c>
      <c r="G127">
        <f t="shared" si="14"/>
        <v>0.35699999999999998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4.5</v>
      </c>
      <c r="C128">
        <f t="shared" si="10"/>
        <v>4.3049999999999997</v>
      </c>
      <c r="D128">
        <f t="shared" si="11"/>
        <v>5</v>
      </c>
      <c r="E128">
        <f t="shared" si="12"/>
        <v>17</v>
      </c>
      <c r="F128">
        <f t="shared" si="13"/>
        <v>4.45</v>
      </c>
      <c r="G128">
        <f t="shared" si="14"/>
        <v>4.5049999999999999</v>
      </c>
      <c r="H128" s="106" t="str">
        <f t="shared" si="17"/>
        <v>Long</v>
      </c>
      <c r="N128" s="93" t="s">
        <v>321</v>
      </c>
      <c r="O128" s="93">
        <v>14.92</v>
      </c>
      <c r="P128" s="93">
        <v>14.2</v>
      </c>
      <c r="Q128" s="93">
        <v>15</v>
      </c>
      <c r="R128" s="93">
        <v>31</v>
      </c>
      <c r="S128" s="93">
        <v>14.02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6155.0698000000002</v>
      </c>
      <c r="C129">
        <f t="shared" si="10"/>
        <v>5887.8599000000004</v>
      </c>
      <c r="D129">
        <f t="shared" si="11"/>
        <v>12</v>
      </c>
      <c r="E129">
        <f t="shared" si="12"/>
        <v>35</v>
      </c>
      <c r="F129">
        <f t="shared" si="13"/>
        <v>5958.23</v>
      </c>
      <c r="G129">
        <f t="shared" si="14"/>
        <v>5664.7997999999998</v>
      </c>
      <c r="H129" s="106" t="str">
        <f t="shared" si="17"/>
        <v>Long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1449.61</v>
      </c>
      <c r="C130">
        <f t="shared" si="10"/>
        <v>1389.6801</v>
      </c>
      <c r="D130">
        <f t="shared" si="11"/>
        <v>12</v>
      </c>
      <c r="E130">
        <f t="shared" si="12"/>
        <v>35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4.0629999999999997</v>
      </c>
      <c r="P131" s="93">
        <v>3.8660000000000001</v>
      </c>
      <c r="Q131" s="93">
        <v>13</v>
      </c>
      <c r="R131" s="93">
        <v>33</v>
      </c>
      <c r="S131" s="93">
        <v>3.8740000000000001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2.0049999999999999</v>
      </c>
      <c r="P132" s="93">
        <v>1.96</v>
      </c>
      <c r="Q132" s="93">
        <v>43</v>
      </c>
      <c r="R132" s="93">
        <v>48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7.5</v>
      </c>
      <c r="P134" s="93">
        <v>7.17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3086.6698999999999</v>
      </c>
      <c r="C135">
        <f t="shared" si="19"/>
        <v>2915.52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4.22</v>
      </c>
      <c r="P135" s="93">
        <v>4.1399999999999997</v>
      </c>
      <c r="Q135" s="93">
        <v>32</v>
      </c>
      <c r="R135" s="93" t="s">
        <v>121</v>
      </c>
      <c r="S135" s="93">
        <v>3.98</v>
      </c>
      <c r="T135" s="93" t="s">
        <v>121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10.32</v>
      </c>
      <c r="P137" s="93">
        <v>10</v>
      </c>
      <c r="Q137" s="93">
        <v>34</v>
      </c>
      <c r="R137" s="93">
        <v>49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2421.6898999999999</v>
      </c>
      <c r="C140">
        <f t="shared" si="19"/>
        <v>2324.3798999999999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2.2999999999999998</v>
      </c>
      <c r="C141">
        <f t="shared" si="19"/>
        <v>2.2000000000000002</v>
      </c>
      <c r="D141">
        <f t="shared" si="20"/>
        <v>8</v>
      </c>
      <c r="E141">
        <f t="shared" si="21"/>
        <v>24</v>
      </c>
      <c r="F141">
        <f t="shared" si="22"/>
        <v>2.4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3.5550000000000002</v>
      </c>
      <c r="P142" s="93">
        <v>3.375</v>
      </c>
      <c r="Q142" s="93">
        <v>1</v>
      </c>
      <c r="R142" s="93">
        <v>18</v>
      </c>
      <c r="S142" s="93">
        <v>3.5449999999999999</v>
      </c>
      <c r="T142" s="93">
        <v>3.44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44.68</v>
      </c>
      <c r="C143">
        <f t="shared" si="19"/>
        <v>41.48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381</v>
      </c>
      <c r="O143" s="93">
        <v>6.0400000000000002E-2</v>
      </c>
      <c r="P143" s="93">
        <v>5.8000000000000003E-2</v>
      </c>
      <c r="Q143" s="93">
        <v>10</v>
      </c>
      <c r="R143" s="93">
        <v>35</v>
      </c>
      <c r="S143" s="93">
        <v>5.8999999999999997E-2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3302.3301000000001</v>
      </c>
      <c r="C146">
        <f t="shared" si="19"/>
        <v>3109.8998999999999</v>
      </c>
      <c r="D146">
        <f t="shared" si="20"/>
        <v>41</v>
      </c>
      <c r="E146" t="str">
        <f t="shared" si="21"/>
        <v>N/A</v>
      </c>
      <c r="F146">
        <f t="shared" si="22"/>
        <v>3029.1599000000001</v>
      </c>
      <c r="G146" t="str">
        <f t="shared" si="23"/>
        <v>N/A</v>
      </c>
      <c r="H146" s="93"/>
      <c r="N146" s="93" t="s">
        <v>349</v>
      </c>
      <c r="O146" s="93">
        <v>8.1</v>
      </c>
      <c r="P146" s="93">
        <v>7.85</v>
      </c>
      <c r="Q146" s="93">
        <v>22</v>
      </c>
      <c r="R146" s="93">
        <v>34</v>
      </c>
      <c r="S146" s="93">
        <v>8.25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1.06</v>
      </c>
      <c r="P148" s="93">
        <v>1.1299999999999999</v>
      </c>
      <c r="Q148" s="93">
        <v>43</v>
      </c>
      <c r="R148" s="93">
        <v>28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0.35</v>
      </c>
      <c r="P149" s="93">
        <v>0.38900000000000001</v>
      </c>
      <c r="Q149" s="93">
        <v>13</v>
      </c>
      <c r="R149" s="93">
        <v>5</v>
      </c>
      <c r="S149" s="93">
        <v>0.36899999999999999</v>
      </c>
      <c r="T149" s="93">
        <v>0.35699999999999998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4.5</v>
      </c>
      <c r="P150" s="93">
        <v>4.3049999999999997</v>
      </c>
      <c r="Q150" s="93">
        <v>5</v>
      </c>
      <c r="R150" s="93">
        <v>17</v>
      </c>
      <c r="S150" s="93">
        <v>4.45</v>
      </c>
      <c r="T150" s="93">
        <v>4.5049999999999999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1.77</v>
      </c>
      <c r="C151">
        <f t="shared" si="19"/>
        <v>1.74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357</v>
      </c>
      <c r="O151" s="93">
        <v>6155.0698000000002</v>
      </c>
      <c r="P151" s="93">
        <v>5887.8599000000004</v>
      </c>
      <c r="Q151" s="93">
        <v>12</v>
      </c>
      <c r="R151" s="93">
        <v>35</v>
      </c>
      <c r="S151" s="93">
        <v>5958.23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12693.669900000001</v>
      </c>
      <c r="P152" s="93">
        <v>12283.179700000001</v>
      </c>
      <c r="Q152" s="93">
        <v>41</v>
      </c>
      <c r="R152" s="93" t="s">
        <v>121</v>
      </c>
      <c r="S152" s="93">
        <v>10346.5898</v>
      </c>
      <c r="T152" s="93" t="s">
        <v>121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0.36199999999999999</v>
      </c>
      <c r="C153">
        <f t="shared" si="19"/>
        <v>0.35099999999999998</v>
      </c>
      <c r="D153">
        <f t="shared" si="20"/>
        <v>21</v>
      </c>
      <c r="E153">
        <f t="shared" si="21"/>
        <v>27</v>
      </c>
      <c r="F153">
        <f t="shared" si="22"/>
        <v>0.36399999999999999</v>
      </c>
      <c r="G153">
        <f t="shared" si="23"/>
        <v>0.313</v>
      </c>
      <c r="H153" s="93"/>
      <c r="N153" s="93" t="s">
        <v>399</v>
      </c>
      <c r="O153" s="93">
        <v>4832.3900999999996</v>
      </c>
      <c r="P153" s="93">
        <v>4705.8999000000003</v>
      </c>
      <c r="Q153" s="93">
        <v>13</v>
      </c>
      <c r="R153" s="93">
        <v>24</v>
      </c>
      <c r="S153" s="93">
        <v>4616.1400999999996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4.0599999999999996</v>
      </c>
      <c r="C154">
        <f t="shared" si="19"/>
        <v>4.05</v>
      </c>
      <c r="D154">
        <f t="shared" si="20"/>
        <v>13</v>
      </c>
      <c r="E154">
        <f t="shared" si="21"/>
        <v>30</v>
      </c>
      <c r="F154">
        <f t="shared" si="22"/>
        <v>4.33</v>
      </c>
      <c r="G154">
        <f t="shared" si="23"/>
        <v>4.45</v>
      </c>
      <c r="H154" s="93"/>
      <c r="N154" s="93" t="s">
        <v>401</v>
      </c>
      <c r="O154" s="93">
        <v>10382.1299</v>
      </c>
      <c r="P154" s="93">
        <v>9653.7196999999996</v>
      </c>
      <c r="Q154" s="93">
        <v>41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7804.6099000000004</v>
      </c>
      <c r="P155" s="93">
        <v>6881.21</v>
      </c>
      <c r="Q155" s="93" t="s">
        <v>121</v>
      </c>
      <c r="R155" s="93" t="s">
        <v>121</v>
      </c>
      <c r="S155" s="93" t="s">
        <v>121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12849</v>
      </c>
      <c r="P156" s="93">
        <v>12337.080099999999</v>
      </c>
      <c r="Q156" s="93">
        <v>12</v>
      </c>
      <c r="R156" s="93">
        <v>32</v>
      </c>
      <c r="S156" s="93">
        <v>12557.080099999999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6245.71</v>
      </c>
      <c r="P157" s="93">
        <v>6115.8397999999997</v>
      </c>
      <c r="Q157" s="93">
        <v>42</v>
      </c>
      <c r="R157" s="93">
        <v>46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12750.2305</v>
      </c>
      <c r="P158" s="93">
        <v>12212.4102</v>
      </c>
      <c r="Q158" s="93">
        <v>44</v>
      </c>
      <c r="R158" s="93" t="s">
        <v>121</v>
      </c>
      <c r="S158" s="93">
        <v>11100.9902</v>
      </c>
      <c r="T158" s="93" t="s">
        <v>121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7.19</v>
      </c>
      <c r="C159">
        <f t="shared" si="19"/>
        <v>6.63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409</v>
      </c>
      <c r="O159" s="93">
        <v>5534.29</v>
      </c>
      <c r="P159" s="93">
        <v>5299.8798999999999</v>
      </c>
      <c r="Q159" s="93">
        <v>39</v>
      </c>
      <c r="R159" s="93" t="s">
        <v>121</v>
      </c>
      <c r="S159" s="93">
        <v>5397.71</v>
      </c>
      <c r="T159" s="93" t="s">
        <v>121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7340.6698999999999</v>
      </c>
      <c r="P160" s="93">
        <v>7117.54</v>
      </c>
      <c r="Q160" s="93" t="s">
        <v>121</v>
      </c>
      <c r="R160" s="93" t="s">
        <v>121</v>
      </c>
      <c r="S160" s="93" t="s">
        <v>121</v>
      </c>
      <c r="T160" s="93" t="s">
        <v>121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1449.61</v>
      </c>
      <c r="P161" s="93">
        <v>1389.6801</v>
      </c>
      <c r="Q161" s="93">
        <v>12</v>
      </c>
      <c r="R161" s="93">
        <v>35</v>
      </c>
      <c r="S161" s="93">
        <v>1406.96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1.55</v>
      </c>
      <c r="C162">
        <f t="shared" si="19"/>
        <v>1.57</v>
      </c>
      <c r="D162" t="str">
        <f t="shared" si="20"/>
        <v>N/A</v>
      </c>
      <c r="E162">
        <f t="shared" si="21"/>
        <v>14</v>
      </c>
      <c r="F162" t="str">
        <f t="shared" si="22"/>
        <v>N/A</v>
      </c>
      <c r="G162">
        <f t="shared" si="23"/>
        <v>1.44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3.56</v>
      </c>
      <c r="C163">
        <f t="shared" si="19"/>
        <v>3.51</v>
      </c>
      <c r="D163">
        <f t="shared" si="20"/>
        <v>43</v>
      </c>
      <c r="E163">
        <f t="shared" si="21"/>
        <v>49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4946.5</v>
      </c>
      <c r="P163" s="93">
        <v>4852.4198999999999</v>
      </c>
      <c r="Q163" s="93" t="s">
        <v>121</v>
      </c>
      <c r="R163" s="93" t="s">
        <v>121</v>
      </c>
      <c r="S163" s="93" t="s">
        <v>121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3086.6698999999999</v>
      </c>
      <c r="P168" s="93">
        <v>2915.52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428</v>
      </c>
      <c r="C170">
        <f t="shared" si="19"/>
        <v>434</v>
      </c>
      <c r="D170">
        <f t="shared" si="20"/>
        <v>27</v>
      </c>
      <c r="E170">
        <f t="shared" si="21"/>
        <v>20</v>
      </c>
      <c r="F170">
        <f t="shared" si="22"/>
        <v>430</v>
      </c>
      <c r="G170">
        <f t="shared" si="23"/>
        <v>419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1.855</v>
      </c>
      <c r="C173">
        <f t="shared" si="19"/>
        <v>1.8149999999999999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2421.6898999999999</v>
      </c>
      <c r="P174" s="93">
        <v>2324.3798999999999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2.2999999999999998</v>
      </c>
      <c r="P175" s="93">
        <v>2.2000000000000002</v>
      </c>
      <c r="Q175" s="93">
        <v>8</v>
      </c>
      <c r="R175" s="93">
        <v>24</v>
      </c>
      <c r="S175" s="93">
        <v>2.4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44.68</v>
      </c>
      <c r="P177" s="93">
        <v>41.48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0.31</v>
      </c>
      <c r="P178" s="93">
        <v>0.43</v>
      </c>
      <c r="Q178" s="93">
        <v>10</v>
      </c>
      <c r="R178" s="93">
        <v>2</v>
      </c>
      <c r="S178" s="93">
        <v>0.39700000000000002</v>
      </c>
      <c r="T178" s="93">
        <v>0.36199999999999999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3302.3301000000001</v>
      </c>
      <c r="P181" s="93">
        <v>3109.8998999999999</v>
      </c>
      <c r="Q181" s="93">
        <v>41</v>
      </c>
      <c r="R181" s="93" t="s">
        <v>121</v>
      </c>
      <c r="S181" s="93">
        <v>3029.1599000000001</v>
      </c>
      <c r="T181" s="93" t="s">
        <v>121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0.44900000000000001</v>
      </c>
      <c r="C182">
        <f t="shared" si="19"/>
        <v>0.41</v>
      </c>
      <c r="D182">
        <f t="shared" si="20"/>
        <v>9</v>
      </c>
      <c r="E182">
        <f t="shared" si="21"/>
        <v>29</v>
      </c>
      <c r="F182">
        <f t="shared" si="22"/>
        <v>0.45400000000000001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1.28</v>
      </c>
      <c r="C184">
        <f t="shared" si="19"/>
        <v>1.3140000000000001</v>
      </c>
      <c r="D184">
        <f t="shared" si="20"/>
        <v>15</v>
      </c>
      <c r="E184">
        <f t="shared" si="21"/>
        <v>6</v>
      </c>
      <c r="F184">
        <f t="shared" si="22"/>
        <v>1.216</v>
      </c>
      <c r="G184">
        <f t="shared" si="23"/>
        <v>1.224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7.25</v>
      </c>
      <c r="C185">
        <f t="shared" si="19"/>
        <v>7.77</v>
      </c>
      <c r="D185" t="str">
        <f t="shared" si="20"/>
        <v>N/A</v>
      </c>
      <c r="E185">
        <f t="shared" si="21"/>
        <v>0</v>
      </c>
      <c r="F185" t="str">
        <f t="shared" si="22"/>
        <v>N/A</v>
      </c>
      <c r="G185">
        <f t="shared" si="23"/>
        <v>7.25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1.77</v>
      </c>
      <c r="P186" s="93">
        <v>1.74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0.36199999999999999</v>
      </c>
      <c r="P188" s="93">
        <v>0.35099999999999998</v>
      </c>
      <c r="Q188" s="93">
        <v>21</v>
      </c>
      <c r="R188" s="93">
        <v>27</v>
      </c>
      <c r="S188" s="93">
        <v>0.36399999999999999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4.0599999999999996</v>
      </c>
      <c r="P189" s="93">
        <v>4.05</v>
      </c>
      <c r="Q189" s="93">
        <v>13</v>
      </c>
      <c r="R189" s="93">
        <v>30</v>
      </c>
      <c r="S189" s="93">
        <v>4.33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28.15</v>
      </c>
      <c r="C190">
        <f t="shared" si="19"/>
        <v>27.6</v>
      </c>
      <c r="D190">
        <f t="shared" si="20"/>
        <v>10</v>
      </c>
      <c r="E190">
        <f t="shared" si="21"/>
        <v>21</v>
      </c>
      <c r="F190">
        <f t="shared" si="22"/>
        <v>26.35</v>
      </c>
      <c r="G190">
        <f t="shared" si="23"/>
        <v>23.85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6.72</v>
      </c>
      <c r="P192" s="93">
        <v>6.56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7.19</v>
      </c>
      <c r="P194" s="93">
        <v>6.63</v>
      </c>
      <c r="Q194" s="93" t="s">
        <v>121</v>
      </c>
      <c r="R194" s="93" t="s">
        <v>121</v>
      </c>
      <c r="S194" s="93" t="s">
        <v>121</v>
      </c>
      <c r="T194" s="93" t="s">
        <v>121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1.538</v>
      </c>
      <c r="C195">
        <f t="shared" si="19"/>
        <v>1.532</v>
      </c>
      <c r="D195">
        <f t="shared" si="20"/>
        <v>44</v>
      </c>
      <c r="E195" t="str">
        <f t="shared" si="21"/>
        <v>N/A</v>
      </c>
      <c r="F195">
        <f t="shared" si="22"/>
        <v>1.284</v>
      </c>
      <c r="G195" t="str">
        <f t="shared" si="23"/>
        <v>N/A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6.665</v>
      </c>
      <c r="C197">
        <f t="shared" ref="C197:C260" si="26">VLOOKUP($A197,$N$5:$U$375,3,FALSE)</f>
        <v>6.1050000000000004</v>
      </c>
      <c r="D197">
        <f t="shared" ref="D197:D260" si="27">VLOOKUP($A197,$N$5:$U$375,4,FALSE)</f>
        <v>11</v>
      </c>
      <c r="E197">
        <f t="shared" ref="E197:E260" si="28">VLOOKUP($A197,$N$5:$U$375,5,FALSE)</f>
        <v>18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419</v>
      </c>
      <c r="O197" s="93">
        <v>1.55</v>
      </c>
      <c r="P197" s="93">
        <v>1.57</v>
      </c>
      <c r="Q197" s="93" t="s">
        <v>121</v>
      </c>
      <c r="R197" s="93">
        <v>14</v>
      </c>
      <c r="S197" s="93" t="s">
        <v>121</v>
      </c>
      <c r="T197" s="93">
        <v>1.44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48</v>
      </c>
      <c r="C198">
        <f t="shared" si="26"/>
        <v>39.200000000000003</v>
      </c>
      <c r="D198">
        <f t="shared" si="27"/>
        <v>3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420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1.44</v>
      </c>
      <c r="C199">
        <f t="shared" si="26"/>
        <v>1.49</v>
      </c>
      <c r="D199">
        <f t="shared" si="27"/>
        <v>27</v>
      </c>
      <c r="E199">
        <f t="shared" si="28"/>
        <v>11</v>
      </c>
      <c r="F199">
        <f t="shared" si="29"/>
        <v>1.47</v>
      </c>
      <c r="G199">
        <f t="shared" si="30"/>
        <v>1.385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2.04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</v>
      </c>
      <c r="C204">
        <f t="shared" si="26"/>
        <v>3.92</v>
      </c>
      <c r="D204">
        <f t="shared" si="27"/>
        <v>12</v>
      </c>
      <c r="E204">
        <f t="shared" si="28"/>
        <v>4</v>
      </c>
      <c r="F204">
        <f t="shared" si="29"/>
        <v>3.83</v>
      </c>
      <c r="G204">
        <f t="shared" si="30"/>
        <v>3.65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0.66500000000000004</v>
      </c>
      <c r="C209">
        <f t="shared" si="26"/>
        <v>0.71499999999999997</v>
      </c>
      <c r="D209">
        <f t="shared" si="27"/>
        <v>44</v>
      </c>
      <c r="E209">
        <f t="shared" si="28"/>
        <v>22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434</v>
      </c>
      <c r="O209" s="93">
        <v>1.855</v>
      </c>
      <c r="P209" s="93">
        <v>1.8149999999999999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8.8000000000000007</v>
      </c>
      <c r="C211">
        <f t="shared" si="26"/>
        <v>8.8000000000000007</v>
      </c>
      <c r="D211">
        <f t="shared" si="27"/>
        <v>52</v>
      </c>
      <c r="E211">
        <f t="shared" si="28"/>
        <v>30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2.81</v>
      </c>
      <c r="C212">
        <f t="shared" si="26"/>
        <v>2.7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32.200000000000003</v>
      </c>
      <c r="C213">
        <f t="shared" si="26"/>
        <v>33</v>
      </c>
      <c r="D213">
        <f t="shared" si="27"/>
        <v>29</v>
      </c>
      <c r="E213">
        <f t="shared" si="28"/>
        <v>19</v>
      </c>
      <c r="F213">
        <f t="shared" si="29"/>
        <v>34</v>
      </c>
      <c r="G213">
        <f t="shared" si="30"/>
        <v>31.2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3.18</v>
      </c>
      <c r="C217">
        <f t="shared" si="26"/>
        <v>3.38</v>
      </c>
      <c r="D217" t="str">
        <f t="shared" si="27"/>
        <v>N/A</v>
      </c>
      <c r="E217">
        <f t="shared" si="28"/>
        <v>6</v>
      </c>
      <c r="F217" t="str">
        <f t="shared" si="29"/>
        <v>N/A</v>
      </c>
      <c r="G217">
        <f t="shared" si="30"/>
        <v>3.19</v>
      </c>
      <c r="H217" s="93"/>
      <c r="N217" s="93" t="s">
        <v>452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0.60499999999999998</v>
      </c>
      <c r="C218">
        <f t="shared" si="26"/>
        <v>0.56999999999999995</v>
      </c>
      <c r="D218">
        <f t="shared" si="27"/>
        <v>9</v>
      </c>
      <c r="E218">
        <f t="shared" si="28"/>
        <v>23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7.25</v>
      </c>
      <c r="P220" s="93">
        <v>7.77</v>
      </c>
      <c r="Q220" s="93" t="s">
        <v>121</v>
      </c>
      <c r="R220" s="93">
        <v>0</v>
      </c>
      <c r="S220" s="93" t="s">
        <v>121</v>
      </c>
      <c r="T220" s="93">
        <v>7.25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39.880000000000003</v>
      </c>
      <c r="C222">
        <f t="shared" si="26"/>
        <v>34.6</v>
      </c>
      <c r="D222">
        <f t="shared" si="27"/>
        <v>11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6.8</v>
      </c>
      <c r="C223">
        <f t="shared" si="26"/>
        <v>6.9</v>
      </c>
      <c r="D223" t="str">
        <f t="shared" si="27"/>
        <v>N/A</v>
      </c>
      <c r="E223">
        <f t="shared" si="28"/>
        <v>13</v>
      </c>
      <c r="F223" t="str">
        <f t="shared" si="29"/>
        <v>N/A</v>
      </c>
      <c r="G223">
        <f t="shared" si="30"/>
        <v>6.7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2.52</v>
      </c>
      <c r="C224">
        <f t="shared" si="26"/>
        <v>2.46</v>
      </c>
      <c r="D224">
        <f t="shared" si="27"/>
        <v>5</v>
      </c>
      <c r="E224">
        <f t="shared" si="28"/>
        <v>18</v>
      </c>
      <c r="F224">
        <f t="shared" si="29"/>
        <v>2.61</v>
      </c>
      <c r="G224">
        <f t="shared" si="30"/>
        <v>2.5099999999999998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0.48</v>
      </c>
      <c r="C226">
        <f t="shared" si="26"/>
        <v>0.51500000000000001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22.62</v>
      </c>
      <c r="C227">
        <f t="shared" si="26"/>
        <v>21.4</v>
      </c>
      <c r="D227">
        <f t="shared" si="27"/>
        <v>17</v>
      </c>
      <c r="E227">
        <f t="shared" si="28"/>
        <v>28</v>
      </c>
      <c r="F227">
        <f t="shared" si="29"/>
        <v>22.2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3.02</v>
      </c>
      <c r="C230">
        <f t="shared" si="26"/>
        <v>3.02</v>
      </c>
      <c r="D230">
        <f t="shared" si="27"/>
        <v>1</v>
      </c>
      <c r="E230">
        <f t="shared" si="28"/>
        <v>4</v>
      </c>
      <c r="F230">
        <f t="shared" si="29"/>
        <v>3.11</v>
      </c>
      <c r="G230">
        <f t="shared" si="30"/>
        <v>3.01</v>
      </c>
      <c r="H230" s="93"/>
      <c r="N230" s="93" t="s">
        <v>476</v>
      </c>
      <c r="O230" s="93">
        <v>1.538</v>
      </c>
      <c r="P230" s="93">
        <v>1.532</v>
      </c>
      <c r="Q230" s="93">
        <v>44</v>
      </c>
      <c r="R230" s="93" t="s">
        <v>121</v>
      </c>
      <c r="S230" s="93">
        <v>1.284</v>
      </c>
      <c r="T230" s="93" t="s">
        <v>121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41.56</v>
      </c>
      <c r="C232">
        <f t="shared" si="26"/>
        <v>39.92</v>
      </c>
      <c r="D232">
        <f t="shared" si="27"/>
        <v>28</v>
      </c>
      <c r="E232">
        <f t="shared" si="28"/>
        <v>36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</v>
      </c>
      <c r="C233">
        <f t="shared" si="26"/>
        <v>3.3</v>
      </c>
      <c r="D233">
        <f t="shared" si="27"/>
        <v>14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482</v>
      </c>
      <c r="O233" s="93">
        <v>48</v>
      </c>
      <c r="P233" s="93">
        <v>39.200000000000003</v>
      </c>
      <c r="Q233" s="93">
        <v>3</v>
      </c>
      <c r="R233" s="93" t="s">
        <v>121</v>
      </c>
      <c r="S233" s="93">
        <v>48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1.24</v>
      </c>
      <c r="C234">
        <f t="shared" si="26"/>
        <v>1.2849999999999999</v>
      </c>
      <c r="D234">
        <f t="shared" si="27"/>
        <v>8</v>
      </c>
      <c r="E234">
        <f t="shared" si="28"/>
        <v>1</v>
      </c>
      <c r="F234">
        <f t="shared" si="29"/>
        <v>1.2949999999999999</v>
      </c>
      <c r="G234">
        <f t="shared" si="30"/>
        <v>1.19</v>
      </c>
      <c r="H234" s="93"/>
      <c r="N234" s="93" t="s">
        <v>484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2.04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0.86399999999999999</v>
      </c>
      <c r="C242">
        <f t="shared" si="26"/>
        <v>0.83</v>
      </c>
      <c r="D242">
        <f t="shared" si="27"/>
        <v>43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39</v>
      </c>
      <c r="C245">
        <f t="shared" si="26"/>
        <v>38.4</v>
      </c>
      <c r="D245">
        <f t="shared" si="27"/>
        <v>9</v>
      </c>
      <c r="E245">
        <f t="shared" si="28"/>
        <v>29</v>
      </c>
      <c r="F245">
        <f t="shared" si="29"/>
        <v>40.4</v>
      </c>
      <c r="G245">
        <f t="shared" si="30"/>
        <v>37.75</v>
      </c>
      <c r="H245" s="93"/>
      <c r="N245" s="93" t="s">
        <v>505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37.6</v>
      </c>
      <c r="C246">
        <f t="shared" si="26"/>
        <v>36.200000000000003</v>
      </c>
      <c r="D246">
        <f t="shared" si="27"/>
        <v>1</v>
      </c>
      <c r="E246">
        <f t="shared" si="28"/>
        <v>19</v>
      </c>
      <c r="F246">
        <f t="shared" si="29"/>
        <v>38</v>
      </c>
      <c r="G246">
        <f t="shared" si="30"/>
        <v>37.9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2.4700000000000002</v>
      </c>
      <c r="C247">
        <f t="shared" si="26"/>
        <v>2.29</v>
      </c>
      <c r="D247">
        <f t="shared" si="27"/>
        <v>42</v>
      </c>
      <c r="E247">
        <f t="shared" si="28"/>
        <v>53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2.81</v>
      </c>
      <c r="P248" s="93">
        <v>2.7</v>
      </c>
      <c r="Q248" s="93" t="s">
        <v>121</v>
      </c>
      <c r="R248" s="93" t="s">
        <v>121</v>
      </c>
      <c r="S248" s="93" t="s">
        <v>121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19.260000000000002</v>
      </c>
      <c r="C251">
        <f t="shared" si="26"/>
        <v>17.920000000000002</v>
      </c>
      <c r="D251">
        <f t="shared" si="27"/>
        <v>19</v>
      </c>
      <c r="E251">
        <f t="shared" si="28"/>
        <v>30</v>
      </c>
      <c r="F251">
        <f t="shared" si="29"/>
        <v>18.86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10.94</v>
      </c>
      <c r="C252">
        <f t="shared" si="26"/>
        <v>11.18</v>
      </c>
      <c r="D252">
        <f t="shared" si="27"/>
        <v>43</v>
      </c>
      <c r="E252">
        <f t="shared" si="28"/>
        <v>31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0.81799999999999995</v>
      </c>
      <c r="C253">
        <f t="shared" si="26"/>
        <v>0.77200000000000002</v>
      </c>
      <c r="D253">
        <f t="shared" si="27"/>
        <v>11</v>
      </c>
      <c r="E253">
        <f t="shared" si="28"/>
        <v>48</v>
      </c>
      <c r="F253">
        <f t="shared" si="29"/>
        <v>0.82799999999999996</v>
      </c>
      <c r="G253">
        <f t="shared" si="30"/>
        <v>0.82799999999999996</v>
      </c>
      <c r="H253" s="93"/>
      <c r="N253" s="93" t="s">
        <v>521</v>
      </c>
      <c r="O253" s="93">
        <v>3.18</v>
      </c>
      <c r="P253" s="93">
        <v>3.38</v>
      </c>
      <c r="Q253" s="93" t="s">
        <v>121</v>
      </c>
      <c r="R253" s="93">
        <v>6</v>
      </c>
      <c r="S253" s="93" t="s">
        <v>121</v>
      </c>
      <c r="T253" s="93">
        <v>3.19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3.48</v>
      </c>
      <c r="C255">
        <f t="shared" si="26"/>
        <v>3.6</v>
      </c>
      <c r="D255" t="str">
        <f t="shared" si="27"/>
        <v>N/A</v>
      </c>
      <c r="E255">
        <f t="shared" si="28"/>
        <v>18</v>
      </c>
      <c r="F255" t="str">
        <f t="shared" si="29"/>
        <v>N/A</v>
      </c>
      <c r="G255">
        <f t="shared" si="30"/>
        <v>3.6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9.0500000000000007</v>
      </c>
      <c r="C258">
        <f t="shared" si="26"/>
        <v>8.6999999999999993</v>
      </c>
      <c r="D258">
        <f t="shared" si="27"/>
        <v>13</v>
      </c>
      <c r="E258">
        <f t="shared" si="28"/>
        <v>29</v>
      </c>
      <c r="F258">
        <f t="shared" si="29"/>
        <v>8.7460000000000004</v>
      </c>
      <c r="G258">
        <f t="shared" si="30"/>
        <v>7.95</v>
      </c>
      <c r="H258" s="93"/>
      <c r="N258" s="93" t="s">
        <v>530</v>
      </c>
      <c r="O258" s="93">
        <v>39.880000000000003</v>
      </c>
      <c r="P258" s="93">
        <v>34.6</v>
      </c>
      <c r="Q258" s="93">
        <v>11</v>
      </c>
      <c r="R258" s="93" t="s">
        <v>121</v>
      </c>
      <c r="S258" s="93">
        <v>36.72</v>
      </c>
      <c r="T258" s="93" t="s">
        <v>121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6.8</v>
      </c>
      <c r="P259" s="93">
        <v>6.9</v>
      </c>
      <c r="Q259" s="93" t="s">
        <v>121</v>
      </c>
      <c r="R259" s="93">
        <v>13</v>
      </c>
      <c r="S259" s="93" t="s">
        <v>121</v>
      </c>
      <c r="T259" s="93">
        <v>6.7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9.5299999999999994</v>
      </c>
      <c r="C260">
        <f t="shared" si="26"/>
        <v>9.75</v>
      </c>
      <c r="D260">
        <f t="shared" si="27"/>
        <v>56</v>
      </c>
      <c r="E260">
        <f t="shared" si="28"/>
        <v>5</v>
      </c>
      <c r="F260">
        <f t="shared" si="29"/>
        <v>7.39</v>
      </c>
      <c r="G260">
        <f t="shared" si="30"/>
        <v>9.1</v>
      </c>
      <c r="H260" s="93"/>
      <c r="N260" s="93" t="s">
        <v>534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7.86</v>
      </c>
      <c r="C262">
        <f t="shared" si="33"/>
        <v>8.18</v>
      </c>
      <c r="D262">
        <f t="shared" si="34"/>
        <v>36</v>
      </c>
      <c r="E262">
        <f t="shared" si="35"/>
        <v>15</v>
      </c>
      <c r="F262">
        <f t="shared" si="36"/>
        <v>8.36</v>
      </c>
      <c r="G262">
        <f t="shared" si="37"/>
        <v>8.02</v>
      </c>
      <c r="H262" s="93"/>
      <c r="N262" s="93" t="s">
        <v>538</v>
      </c>
      <c r="O262" s="93">
        <v>0.48</v>
      </c>
      <c r="P262" s="93">
        <v>0.51500000000000001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4.45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14.9</v>
      </c>
      <c r="C266">
        <f t="shared" si="33"/>
        <v>15.9</v>
      </c>
      <c r="D266" t="str">
        <f t="shared" si="34"/>
        <v>N/A</v>
      </c>
      <c r="E266">
        <f t="shared" si="35"/>
        <v>6</v>
      </c>
      <c r="F266" t="str">
        <f t="shared" si="36"/>
        <v>N/A</v>
      </c>
      <c r="G266">
        <f t="shared" si="37"/>
        <v>15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4.4649999999999999</v>
      </c>
      <c r="C267">
        <f t="shared" si="33"/>
        <v>4.33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0.29599999999999999</v>
      </c>
      <c r="C271">
        <f t="shared" si="33"/>
        <v>0.29899999999999999</v>
      </c>
      <c r="D271">
        <f t="shared" si="34"/>
        <v>41</v>
      </c>
      <c r="E271">
        <f t="shared" si="35"/>
        <v>34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</v>
      </c>
      <c r="P272" s="93">
        <v>3.3</v>
      </c>
      <c r="Q272" s="93">
        <v>14</v>
      </c>
      <c r="R272" s="93" t="s">
        <v>121</v>
      </c>
      <c r="S272" s="93">
        <v>3.5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7.86</v>
      </c>
      <c r="C274">
        <f t="shared" si="33"/>
        <v>7.13</v>
      </c>
      <c r="D274">
        <f t="shared" si="34"/>
        <v>12</v>
      </c>
      <c r="E274">
        <f t="shared" si="35"/>
        <v>22</v>
      </c>
      <c r="F274">
        <f t="shared" si="36"/>
        <v>7.63</v>
      </c>
      <c r="G274">
        <f t="shared" si="37"/>
        <v>7.18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1.74</v>
      </c>
      <c r="C276">
        <f t="shared" si="33"/>
        <v>1.635</v>
      </c>
      <c r="D276">
        <f t="shared" si="34"/>
        <v>8</v>
      </c>
      <c r="E276">
        <f t="shared" si="35"/>
        <v>18</v>
      </c>
      <c r="F276">
        <f t="shared" si="36"/>
        <v>1.68</v>
      </c>
      <c r="G276">
        <f t="shared" si="37"/>
        <v>1.5649999999999999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4836.2597999999998</v>
      </c>
      <c r="C279">
        <f t="shared" si="33"/>
        <v>4624.4301999999998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2.64</v>
      </c>
      <c r="P280" s="93">
        <v>2.7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15.32</v>
      </c>
      <c r="C282">
        <f t="shared" si="33"/>
        <v>14.92</v>
      </c>
      <c r="D282">
        <f t="shared" si="34"/>
        <v>13</v>
      </c>
      <c r="E282">
        <f t="shared" si="35"/>
        <v>14</v>
      </c>
      <c r="F282">
        <f t="shared" si="36"/>
        <v>15.36</v>
      </c>
      <c r="G282">
        <f t="shared" si="37"/>
        <v>14.7</v>
      </c>
      <c r="H282" s="93"/>
      <c r="N282" s="93" t="s">
        <v>570</v>
      </c>
      <c r="O282" s="93">
        <v>0.86399999999999999</v>
      </c>
      <c r="P282" s="93">
        <v>0.83</v>
      </c>
      <c r="Q282" s="93">
        <v>43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>
        <f t="shared" si="35"/>
        <v>15</v>
      </c>
      <c r="F283" t="str">
        <f t="shared" si="36"/>
        <v>N/A</v>
      </c>
      <c r="G283">
        <f t="shared" si="37"/>
        <v>1.5</v>
      </c>
      <c r="H283" s="93"/>
      <c r="N283" s="93" t="s">
        <v>643</v>
      </c>
      <c r="O283" s="93">
        <v>28.2</v>
      </c>
      <c r="P283" s="93">
        <v>28.8</v>
      </c>
      <c r="Q283" s="93" t="s">
        <v>121</v>
      </c>
      <c r="R283" s="93">
        <v>12</v>
      </c>
      <c r="S283" s="93" t="s">
        <v>121</v>
      </c>
      <c r="T283" s="93">
        <v>28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0.29699999999999999</v>
      </c>
      <c r="C287">
        <f t="shared" si="33"/>
        <v>0.30299999999999999</v>
      </c>
      <c r="D287">
        <f t="shared" si="34"/>
        <v>38</v>
      </c>
      <c r="E287">
        <f t="shared" si="35"/>
        <v>30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1.865</v>
      </c>
      <c r="C290">
        <f t="shared" si="33"/>
        <v>1.74</v>
      </c>
      <c r="D290">
        <f t="shared" si="34"/>
        <v>38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6.6</v>
      </c>
      <c r="C293">
        <f t="shared" si="33"/>
        <v>6.24</v>
      </c>
      <c r="D293">
        <f t="shared" si="34"/>
        <v>0</v>
      </c>
      <c r="E293">
        <f t="shared" si="35"/>
        <v>29</v>
      </c>
      <c r="F293">
        <f t="shared" si="36"/>
        <v>6.6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0.51600000000000001</v>
      </c>
      <c r="C294">
        <f t="shared" si="33"/>
        <v>0.48699999999999999</v>
      </c>
      <c r="D294">
        <f t="shared" si="34"/>
        <v>21</v>
      </c>
      <c r="E294">
        <f t="shared" si="35"/>
        <v>32</v>
      </c>
      <c r="F294">
        <f t="shared" si="36"/>
        <v>0.51200000000000001</v>
      </c>
      <c r="G294">
        <f t="shared" si="37"/>
        <v>0.49</v>
      </c>
      <c r="N294" s="93" t="s">
        <v>666</v>
      </c>
      <c r="O294" s="93">
        <v>0.86599999999999999</v>
      </c>
      <c r="P294" s="93">
        <v>0.81</v>
      </c>
      <c r="Q294" s="93">
        <v>28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3.48</v>
      </c>
      <c r="P299" s="93">
        <v>3.6</v>
      </c>
      <c r="Q299" s="93" t="s">
        <v>121</v>
      </c>
      <c r="R299" s="93">
        <v>18</v>
      </c>
      <c r="S299" s="93" t="s">
        <v>121</v>
      </c>
      <c r="T299" s="93">
        <v>3.6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6.68</v>
      </c>
      <c r="C302">
        <f t="shared" si="33"/>
        <v>6.48</v>
      </c>
      <c r="D302">
        <f t="shared" si="34"/>
        <v>9</v>
      </c>
      <c r="E302">
        <f t="shared" si="35"/>
        <v>18</v>
      </c>
      <c r="F302">
        <f t="shared" si="36"/>
        <v>6.7</v>
      </c>
      <c r="G302">
        <f t="shared" si="37"/>
        <v>6.18</v>
      </c>
      <c r="N302" s="93" t="s">
        <v>600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52.7</v>
      </c>
      <c r="C304">
        <f t="shared" si="33"/>
        <v>48.5</v>
      </c>
      <c r="D304">
        <f t="shared" si="34"/>
        <v>46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0.91800000000000004</v>
      </c>
      <c r="C307">
        <f t="shared" si="33"/>
        <v>1.42</v>
      </c>
      <c r="D307">
        <f t="shared" si="34"/>
        <v>43</v>
      </c>
      <c r="E307">
        <f t="shared" si="35"/>
        <v>18</v>
      </c>
      <c r="F307">
        <f t="shared" si="36"/>
        <v>1.2350000000000001</v>
      </c>
      <c r="G307">
        <f t="shared" si="37"/>
        <v>1.1100000000000001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1.95</v>
      </c>
      <c r="C309">
        <f t="shared" si="33"/>
        <v>1.89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</v>
      </c>
      <c r="C310">
        <f t="shared" si="33"/>
        <v>0.69</v>
      </c>
      <c r="D310">
        <f t="shared" si="34"/>
        <v>43</v>
      </c>
      <c r="E310" t="str">
        <f t="shared" si="35"/>
        <v>N/A</v>
      </c>
      <c r="F310">
        <f t="shared" si="36"/>
        <v>0.72499999999999998</v>
      </c>
      <c r="G310" t="str">
        <f t="shared" si="37"/>
        <v>N/A</v>
      </c>
      <c r="N310" s="93" t="s">
        <v>617</v>
      </c>
      <c r="O310" s="93">
        <v>14.9</v>
      </c>
      <c r="P310" s="93">
        <v>15.9</v>
      </c>
      <c r="Q310" s="93" t="s">
        <v>121</v>
      </c>
      <c r="R310" s="93">
        <v>6</v>
      </c>
      <c r="S310" s="93" t="s">
        <v>121</v>
      </c>
      <c r="T310" s="93">
        <v>15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4.4649999999999999</v>
      </c>
      <c r="P311" s="93">
        <v>4.33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0.26200000000000001</v>
      </c>
      <c r="C314">
        <f t="shared" si="33"/>
        <v>0.26800000000000002</v>
      </c>
      <c r="D314" t="str">
        <f t="shared" si="34"/>
        <v>N/A</v>
      </c>
      <c r="E314">
        <f t="shared" si="35"/>
        <v>4</v>
      </c>
      <c r="F314" t="str">
        <f t="shared" si="36"/>
        <v>N/A</v>
      </c>
      <c r="G314">
        <f t="shared" si="37"/>
        <v>0.26100000000000001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0.42399999999999999</v>
      </c>
      <c r="C315">
        <f t="shared" si="33"/>
        <v>0.44400000000000001</v>
      </c>
      <c r="D315" t="str">
        <f t="shared" si="34"/>
        <v>N/A</v>
      </c>
      <c r="E315">
        <f t="shared" si="35"/>
        <v>35</v>
      </c>
      <c r="F315" t="str">
        <f t="shared" si="36"/>
        <v>N/A</v>
      </c>
      <c r="G315">
        <f t="shared" si="37"/>
        <v>0.438</v>
      </c>
      <c r="N315" s="93" t="s">
        <v>626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1.33</v>
      </c>
      <c r="P316" s="93">
        <v>1.4279999999999999</v>
      </c>
      <c r="Q316" s="93" t="s">
        <v>121</v>
      </c>
      <c r="R316" s="93">
        <v>6</v>
      </c>
      <c r="S316" s="93" t="s">
        <v>121</v>
      </c>
      <c r="T316" s="93">
        <v>1.35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1.476</v>
      </c>
      <c r="C319">
        <f t="shared" si="33"/>
        <v>1.5760000000000001</v>
      </c>
      <c r="D319">
        <f t="shared" si="34"/>
        <v>32</v>
      </c>
      <c r="E319">
        <f t="shared" si="35"/>
        <v>0</v>
      </c>
      <c r="F319">
        <f t="shared" si="36"/>
        <v>1.4279999999999999</v>
      </c>
      <c r="G319">
        <f t="shared" si="37"/>
        <v>1.476</v>
      </c>
      <c r="N319" s="93" t="s">
        <v>632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5.2</v>
      </c>
      <c r="P320" s="93">
        <v>5.75</v>
      </c>
      <c r="Q320" s="93" t="s">
        <v>121</v>
      </c>
      <c r="R320" s="93">
        <v>2</v>
      </c>
      <c r="S320" s="93" t="s">
        <v>121</v>
      </c>
      <c r="T320" s="93">
        <v>5.2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4836.2597999999998</v>
      </c>
      <c r="P327" s="93">
        <v>4624.4301999999998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4.5750000000000002</v>
      </c>
      <c r="C330">
        <f t="shared" si="40"/>
        <v>5.39</v>
      </c>
      <c r="D330">
        <f t="shared" si="41"/>
        <v>27</v>
      </c>
      <c r="E330">
        <f t="shared" si="42"/>
        <v>3</v>
      </c>
      <c r="F330">
        <f t="shared" si="43"/>
        <v>4.3499999999999996</v>
      </c>
      <c r="G330">
        <f t="shared" si="44"/>
        <v>4.9000000000000004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1.48</v>
      </c>
      <c r="P332" s="93">
        <v>1.5</v>
      </c>
      <c r="Q332" s="93" t="s">
        <v>121</v>
      </c>
      <c r="R332" s="93">
        <v>15</v>
      </c>
      <c r="S332" s="93" t="s">
        <v>121</v>
      </c>
      <c r="T332" s="93">
        <v>1.5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1.865</v>
      </c>
      <c r="P339" s="93">
        <v>1.74</v>
      </c>
      <c r="Q339" s="93">
        <v>38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2.0049999999999999</v>
      </c>
      <c r="C341">
        <f t="shared" ref="C341:C346" si="46">VLOOKUP($A341,$N$5:$U$375,3,FALSE)</f>
        <v>1.96</v>
      </c>
      <c r="D341">
        <f t="shared" ref="D341:D346" si="47">VLOOKUP($A341,$N$5:$U$375,4,FALSE)</f>
        <v>43</v>
      </c>
      <c r="E341">
        <f t="shared" ref="E341:E346" si="48">VLOOKUP($A341,$N$5:$U$375,5,FALSE)</f>
        <v>48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2.99</v>
      </c>
      <c r="P341" s="93">
        <v>3.3</v>
      </c>
      <c r="Q341" s="93" t="s">
        <v>121</v>
      </c>
      <c r="R341" s="93">
        <v>8</v>
      </c>
      <c r="S341" s="93" t="s">
        <v>121</v>
      </c>
      <c r="T341" s="93">
        <v>3.03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9.85</v>
      </c>
      <c r="C342" s="93">
        <f t="shared" si="46"/>
        <v>10.3</v>
      </c>
      <c r="D342" s="93">
        <f t="shared" si="47"/>
        <v>43</v>
      </c>
      <c r="E342" s="93">
        <f t="shared" si="48"/>
        <v>17</v>
      </c>
      <c r="F342" s="93">
        <f t="shared" si="49"/>
        <v>10.26</v>
      </c>
      <c r="G342" s="93">
        <f t="shared" si="50"/>
        <v>10.36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10.48</v>
      </c>
      <c r="C343" s="93">
        <f t="shared" si="46"/>
        <v>10</v>
      </c>
      <c r="D343" s="93">
        <f t="shared" si="47"/>
        <v>0</v>
      </c>
      <c r="E343" s="93">
        <f t="shared" si="48"/>
        <v>34</v>
      </c>
      <c r="F343" s="93">
        <f t="shared" si="49"/>
        <v>10.48</v>
      </c>
      <c r="G343" s="93">
        <f t="shared" si="50"/>
        <v>10.24</v>
      </c>
      <c r="H343" s="93"/>
      <c r="N343" s="93" t="s">
        <v>670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2.99</v>
      </c>
      <c r="C344" s="93">
        <f t="shared" si="46"/>
        <v>3.3</v>
      </c>
      <c r="D344" s="93" t="str">
        <f t="shared" si="47"/>
        <v>N/A</v>
      </c>
      <c r="E344" s="93">
        <f t="shared" si="48"/>
        <v>8</v>
      </c>
      <c r="F344" s="93" t="str">
        <f t="shared" si="49"/>
        <v>N/A</v>
      </c>
      <c r="G344" s="93">
        <f t="shared" si="50"/>
        <v>3.03</v>
      </c>
      <c r="H344" s="93"/>
      <c r="N344" s="93" t="s">
        <v>672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1.226</v>
      </c>
      <c r="C345" s="93">
        <f t="shared" si="46"/>
        <v>1.258</v>
      </c>
      <c r="D345" s="93">
        <f t="shared" si="47"/>
        <v>38</v>
      </c>
      <c r="E345" s="93">
        <f t="shared" si="48"/>
        <v>17</v>
      </c>
      <c r="F345" s="93">
        <f t="shared" si="49"/>
        <v>1.22</v>
      </c>
      <c r="G345" s="93">
        <f t="shared" si="50"/>
        <v>1.206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1.1639999999999999</v>
      </c>
      <c r="C346" s="93">
        <f t="shared" si="46"/>
        <v>1.1359999999999999</v>
      </c>
      <c r="D346" s="93">
        <f t="shared" si="47"/>
        <v>47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52.7</v>
      </c>
      <c r="P354" s="93">
        <v>48.5</v>
      </c>
      <c r="Q354" s="93">
        <v>46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3.9</v>
      </c>
      <c r="P359" s="93">
        <v>3.8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2</v>
      </c>
      <c r="P360" s="93">
        <v>2.08</v>
      </c>
      <c r="Q360" s="93" t="s">
        <v>121</v>
      </c>
      <c r="R360" s="93">
        <v>14</v>
      </c>
      <c r="S360" s="93" t="s">
        <v>121</v>
      </c>
      <c r="T360" s="93">
        <v>1.99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1.95</v>
      </c>
      <c r="P362" s="93">
        <v>1.89</v>
      </c>
      <c r="Q362" s="93" t="s">
        <v>121</v>
      </c>
      <c r="R362" s="93" t="s">
        <v>121</v>
      </c>
      <c r="S362" s="93" t="s">
        <v>121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</v>
      </c>
      <c r="P363" s="93">
        <v>0.69</v>
      </c>
      <c r="Q363" s="93">
        <v>43</v>
      </c>
      <c r="R363" s="93" t="s">
        <v>121</v>
      </c>
      <c r="S363" s="93">
        <v>0.72499999999999998</v>
      </c>
      <c r="T363" s="93" t="s">
        <v>121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0.26200000000000001</v>
      </c>
      <c r="P366" s="93">
        <v>0.26800000000000002</v>
      </c>
      <c r="Q366" s="93" t="s">
        <v>121</v>
      </c>
      <c r="R366" s="93">
        <v>4</v>
      </c>
      <c r="S366" s="93" t="s">
        <v>121</v>
      </c>
      <c r="T366" s="93">
        <v>0.26100000000000001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0.42399999999999999</v>
      </c>
      <c r="P367" s="93">
        <v>0.44400000000000001</v>
      </c>
      <c r="Q367" s="93" t="s">
        <v>121</v>
      </c>
      <c r="R367" s="93">
        <v>35</v>
      </c>
      <c r="S367" s="93" t="s">
        <v>121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2026-06-14T19:35:04Z</dcterms:modified>
</cp:coreProperties>
</file>