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OneDrive\analysis\sept25\"/>
    </mc:Choice>
  </mc:AlternateContent>
  <xr:revisionPtr revIDLastSave="0" documentId="8_{39C0F944-0EBB-4DE4-97F7-3EB3912767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<sst xmlns="http://schemas.openxmlformats.org/spreadsheetml/2006/main" count="2709" uniqueCount="821">
  <si>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</si>
  <si>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</si>
  <si>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</si>
  <si>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</si>
  <si>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</si>
  <si>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</si>
  <si>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</si>
  <si>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</si>
  <si>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</si>
  <si>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</si>
  <si>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</si>
  <si>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</si>
  <si>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</si>
  <si>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</si>
  <si>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</si>
  <si>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</si>
  <si>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</si>
  <si>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</si>
  <si>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</si>
  <si>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</si>
  <si>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</si>
  <si>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</si>
  <si>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</si>
  <si>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</si>
  <si>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</si>
  <si>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</si>
  <si>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</si>
  <si>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</si>
  <si>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</si>
  <si>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</si>
  <si>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</si>
  <si>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</si>
  <si>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</si>
  <si>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</si>
  <si>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</si>
  <si>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</si>
  <si>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</si>
  <si>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</si>
  <si>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</si>
  <si>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</si>
  <si>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</si>
  <si>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</si>
  <si>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</si>
  <si>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</si>
  <si>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</si>
  <si>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</si>
  <si>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</si>
  <si>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</si>
  <si>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</si>
  <si>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</si>
  <si>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</si>
  <si>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</si>
  <si>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</si>
  <si>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</si>
  <si>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</si>
  <si>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</si>
  <si>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</si>
  <si>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</si>
  <si>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</si>
  <si>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</si>
  <si>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</si>
  <si>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</si>
  <si>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</si>
  <si>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</si>
  <si>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</si>
  <si>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</si>
  <si>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</si>
  <si>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</si>
  <si>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</si>
  <si>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</si>
  <si>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</si>
  <si>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</si>
  <si>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</si>
  <si>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</si>
  <si>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</si>
  <si>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</si>
  <si>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</si>
  <si>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</si>
  <si>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</si>
  <si>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</si>
  <si>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</si>
  <si>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</si>
  <si>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</si>
  <si>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</si>
  <si>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</si>
  <si>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</si>
  <si>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</si>
  <si>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</si>
  <si>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</si>
  <si>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</si>
  <si>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</si>
  <si>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</si>
  <si>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</si>
  <si>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</si>
  <si>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</si>
  <si>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</si>
  <si>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</si>
  <si>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</si>
  <si>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</si>
  <si>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</si>
  <si>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</si>
  <si>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</si>
  <si>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</si>
  <si>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</si>
  <si>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</si>
  <si>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</si>
  <si>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</si>
  <si>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</si>
  <si>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</si>
  <si>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</si>
  <si>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</si>
  <si>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</si>
  <si>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</si>
  <si>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</si>
  <si>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</si>
  <si>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</si>
  <si>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</si>
  <si>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</si>
  <si>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</si>
  <si>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</si>
  <si>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</si>
  <si>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</si>
  <si>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</si>
  <si>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</si>
  <si>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</si>
  <si>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</si>
  <si>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</si>
  <si>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</si>
  <si>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</si>
  <si>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</si>
  <si>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</si>
  <si>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</si>
  <si>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</si>
  <si>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</si>
  <si>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</si>
  <si>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</si>
  <si>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</si>
  <si>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</si>
  <si>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</si>
  <si>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</si>
  <si>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</si>
  <si>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</si>
  <si>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</si>
  <si>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</si>
  <si>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</si>
  <si>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</si>
  <si>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</si>
  <si>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</si>
  <si>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</si>
  <si>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</si>
  <si>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</si>
  <si>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</si>
  <si>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</si>
  <si>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</si>
  <si>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</si>
  <si>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</si>
  <si>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</si>
  <si>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</si>
  <si>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</si>
  <si>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</si>
  <si>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</si>
  <si>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</si>
  <si>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</si>
  <si>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</si>
  <si>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</si>
  <si>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</si>
  <si>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</si>
  <si>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</si>
  <si>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</si>
  <si>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</si>
  <si>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</si>
  <si>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</si>
  <si>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</si>
  <si>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</si>
  <si>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</si>
  <si>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</si>
  <si>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</si>
  <si>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</si>
  <si>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</si>
  <si>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</si>
  <si>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</si>
  <si>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</si>
  <si>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</si>
  <si>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</si>
  <si>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</si>
  <si>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</si>
  <si>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</si>
  <si>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</si>
  <si>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</si>
  <si>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</si>
  <si>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</si>
  <si>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</si>
  <si>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</si>
  <si>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</si>
  <si>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</si>
  <si>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</si>
  <si>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</si>
  <si>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</si>
  <si>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</si>
  <si>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</si>
  <si>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</si>
  <si>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</si>
  <si>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</si>
  <si>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</si>
  <si>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</si>
  <si>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</si>
  <si>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</si>
  <si>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</si>
  <si>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</si>
  <si>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</si>
  <si>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</si>
  <si>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</si>
  <si>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</si>
  <si>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</si>
  <si>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</si>
  <si>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</si>
  <si>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</si>
  <si>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</si>
  <si>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</si>
  <si>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</si>
  <si>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</si>
  <si>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</si>
  <si>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</si>
  <si>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</si>
  <si>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</si>
  <si>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</si>
  <si>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</si>
  <si>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</si>
  <si>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</si>
  <si>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</si>
  <si>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</si>
  <si>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</si>
  <si>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</si>
  <si>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</si>
  <si>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</si>
  <si>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</si>
  <si>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</si>
  <si>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</si>
  <si>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</si>
  <si>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</si>
  <si>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</si>
  <si>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</si>
  <si>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</si>
  <si>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</si>
  <si>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</si>
  <si>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</si>
  <si>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</si>
  <si>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</si>
  <si>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</si>
  <si>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</si>
  <si>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</si>
  <si>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</si>
  <si>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</si>
  <si>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</si>
  <si>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</si>
  <si>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</si>
  <si>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</si>
  <si>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</si>
  <si>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</si>
  <si>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</si>
  <si>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</si>
  <si>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</si>
  <si>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</si>
  <si>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</si>
  <si>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</si>
  <si>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</si>
  <si>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</si>
  <si>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</si>
  <si>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</si>
  <si>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</si>
  <si>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</si>
  <si>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</si>
  <si>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</si>
  <si>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</si>
  <si>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</si>
  <si>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</si>
  <si>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</si>
  <si>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</si>
  <si>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</si>
  <si>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</si>
  <si>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</si>
  <si>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</si>
  <si>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</si>
  <si>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</si>
  <si>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</si>
  <si>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</si>
  <si>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</si>
  <si>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</si>
  <si>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</si>
  <si>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</si>
  <si>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</si>
  <si>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</si>
  <si>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</si>
  <si>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</si>
  <si>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</si>
  <si>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</si>
  <si>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</si>
  <si>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</si>
  <si>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</si>
  <si>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</si>
  <si>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</si>
  <si>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</si>
  <si>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</si>
  <si>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</si>
  <si>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</si>
  <si>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</si>
  <si>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</si>
  <si>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</si>
  <si>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</si>
  <si>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</si>
  <si>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</si>
  <si>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</si>
  <si>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</si>
  <si>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</si>
  <si>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</si>
  <si>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</si>
  <si>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</si>
  <si>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</si>
  <si>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</si>
  <si>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</si>
  <si>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</si>
  <si>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</si>
  <si>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</si>
  <si>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</si>
  <si>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</si>
  <si>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</si>
  <si>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</si>
  <si>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</si>
  <si>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</si>
  <si>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</si>
  <si>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</si>
  <si>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</si>
  <si>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</si>
  <si>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</si>
  <si>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</si>
  <si>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</si>
  <si>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</si>
  <si>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</si>
  <si>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</si>
  <si>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</si>
  <si>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</si>
  <si>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</si>
  <si>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</si>
  <si>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</si>
  <si>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</si>
  <si>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</si>
  <si>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</si>
  <si>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</si>
  <si>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</si>
  <si>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</si>
  <si>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</si>
  <si>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</si>
  <si>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</si>
  <si>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</si>
  <si>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</si>
  <si>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</si>
  <si>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</si>
  <si>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</si>
  <si>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</si>
  <si>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</si>
  <si>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</si>
  <si>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</si>
  <si>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</si>
  <si>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</si>
  <si>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</si>
  <si>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</si>
  <si>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</si>
  <si>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</si>
  <si>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</si>
  <si>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</si>
  <si>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</si>
  <si>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</si>
  <si>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</si>
  <si>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</si>
  <si>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</si>
  <si>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</si>
  <si>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</si>
  <si>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</si>
  <si>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</si>
  <si>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</si>
  <si>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</si>
  <si>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</si>
  <si>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</si>
  <si>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</si>
  <si>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</si>
  <si>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</si>
  <si>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</si>
  <si>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</si>
  <si>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</si>
  <si>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</si>
  <si>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</si>
  <si>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</si>
  <si>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</si>
  <si>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</si>
  <si>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</si>
  <si>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</si>
  <si>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</si>
  <si>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</si>
  <si>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</si>
  <si>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</si>
  <si>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</si>
  <si>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</si>
  <si>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</si>
  <si>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</si>
  <si>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</si>
  <si>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</si>
  <si>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</si>
  <si>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</si>
  <si>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</si>
  <si>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</si>
  <si>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</si>
  <si>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</si>
  <si>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</si>
  <si>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</si>
  <si>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</si>
  <si>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</si>
  <si>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</si>
  <si>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</si>
  <si>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</si>
  <si>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</si>
  <si>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</si>
  <si>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</si>
  <si>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</si>
  <si>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</si>
  <si>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</si>
  <si>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</si>
  <si>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</si>
  <si>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</si>
  <si>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</si>
  <si>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</si>
  <si>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</si>
  <si>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</si>
  <si>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</si>
  <si>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</si>
  <si>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</si>
  <si>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</si>
  <si>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</si>
  <si>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</si>
  <si>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</si>
  <si>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</si>
  <si>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</si>
  <si>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</si>
  <si>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</si>
  <si>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</si>
  <si>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</si>
  <si>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</si>
  <si>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</si>
  <si>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</si>
  <si>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</si>
  <si>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</si>
  <si>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</si>
  <si>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</si>
  <si>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</si>
  <si>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</si>
  <si>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</si>
  <si>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</si>
  <si>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</si>
  <si>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</si>
  <si>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</si>
  <si>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</si>
  <si>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</si>
  <si>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</si>
  <si>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</si>
  <si>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</si>
  <si>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</si>
  <si>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</si>
  <si>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</si>
  <si>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</si>
  <si>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</si>
  <si>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</si>
  <si>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</si>
  <si>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</si>
  <si>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</si>
  <si>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</si>
  <si>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</si>
  <si>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</si>
  <si>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</si>
  <si>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</si>
  <si>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</si>
  <si>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</si>
  <si>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</si>
  <si>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</si>
  <si>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</si>
  <si>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</si>
  <si>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</si>
  <si>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</si>
  <si>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</si>
  <si>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</si>
  <si>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</si>
  <si>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</si>
  <si>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</si>
  <si>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</si>
  <si>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</si>
  <si>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</si>
  <si>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</si>
  <si>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</si>
  <si>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</si>
  <si>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</si>
  <si>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</si>
  <si>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</si>
  <si>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</si>
  <si>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</si>
  <si>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</si>
  <si>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</si>
  <si>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</si>
  <si>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</si>
  <si>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</si>
  <si>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</si>
  <si>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</si>
  <si>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</si>
  <si>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</si>
  <si>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</si>
  <si>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</si>
  <si>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</si>
  <si>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</si>
  <si>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</si>
  <si>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</si>
  <si>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</si>
  <si>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</si>
  <si>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</si>
  <si>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</si>
  <si>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</si>
  <si>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</si>
  <si>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</si>
  <si>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</si>
  <si>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</si>
  <si>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</si>
  <si>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</si>
  <si>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</si>
  <si>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</si>
  <si>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</si>
  <si>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</si>
  <si>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</si>
  <si>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</si>
  <si>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</si>
  <si>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</si>
  <si>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</si>
  <si>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</si>
  <si>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</si>
  <si>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</si>
  <si>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</si>
  <si>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</si>
  <si>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</si>
  <si>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</si>
  <si>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</si>
  <si>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</si>
  <si>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</si>
  <si>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</si>
  <si>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</si>
  <si>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</si>
  <si>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</si>
  <si>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</si>
  <si>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</si>
  <si>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</si>
  <si>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</si>
  <si>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</si>
  <si>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</si>
  <si>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</si>
  <si>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</si>
  <si>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</si>
  <si>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</si>
  <si>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</si>
  <si>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</si>
  <si>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</si>
  <si>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</si>
  <si>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</si>
  <si>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</si>
  <si>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</si>
  <si>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</si>
  <si>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</si>
  <si>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</si>
  <si>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</si>
  <si>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</si>
  <si>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</si>
  <si>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</si>
  <si>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</si>
  <si>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</si>
  <si>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</si>
  <si>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</si>
  <si>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</si>
  <si>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</si>
  <si>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</si>
  <si>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</si>
  <si>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</si>
  <si>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</si>
  <si>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</si>
  <si>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</si>
  <si>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</si>
  <si>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</si>
  <si>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</si>
  <si>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</si>
  <si>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</si>
  <si>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</si>
  <si>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</si>
  <si>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</si>
  <si>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</si>
  <si>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</si>
  <si>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</si>
  <si>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</si>
  <si>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</si>
  <si>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</si>
  <si>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</si>
  <si>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</si>
  <si>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</si>
  <si>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</si>
  <si>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</si>
  <si>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</si>
  <si>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</si>
  <si>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</si>
  <si>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</si>
  <si>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</si>
  <si>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</si>
  <si>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</si>
  <si>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</si>
  <si>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</si>
  <si>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</si>
  <si>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</si>
  <si>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</si>
  <si>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</si>
  <si>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</si>
  <si>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</si>
  <si>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</si>
  <si>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</si>
  <si>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</si>
  <si>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</si>
  <si>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</si>
  <si>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</si>
  <si>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</si>
  <si>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</si>
  <si>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</si>
  <si>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</si>
  <si>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</si>
  <si>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</si>
  <si>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</si>
  <si>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</si>
  <si>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</si>
  <si>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</si>
  <si>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</si>
  <si>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</si>
  <si>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</si>
  <si>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</si>
  <si>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</si>
  <si>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</si>
  <si>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</si>
  <si>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</si>
  <si>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</si>
  <si>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</si>
  <si>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</si>
  <si>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</si>
  <si>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</si>
  <si>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</si>
  <si>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</si>
  <si>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</si>
  <si>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</si>
  <si>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</si>
  <si>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</si>
  <si>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</si>
  <si>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</si>
  <si>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</si>
  <si>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</si>
  <si>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</si>
  <si>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</si>
  <si>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</si>
  <si>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</si>
  <si>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</si>
  <si>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</si>
  <si>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</si>
  <si>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</si>
  <si>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</si>
  <si>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</si>
  <si>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</si>
  <si>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</si>
  <si>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</si>
  <si>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</si>
  <si>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</si>
  <si>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</si>
  <si>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</si>
  <si>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</si>
  <si>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</si>
  <si>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</si>
  <si>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</si>
  <si>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</si>
  <si>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</si>
  <si>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</si>
  <si>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</si>
  <si>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</si>
  <si>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</si>
  <si>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</si>
  <si>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</si>
  <si>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</si>
  <si>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</si>
  <si>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</si>
  <si>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</si>
  <si>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</si>
  <si>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</si>
  <si>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</si>
  <si>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</si>
  <si>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</si>
  <si>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</si>
  <si>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</si>
  <si>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</si>
  <si>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</si>
  <si>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</si>
  <si>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</si>
  <si>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</si>
  <si>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</si>
  <si>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</si>
  <si>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</si>
  <si>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</si>
  <si>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</si>
  <si>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</si>
  <si>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</si>
  <si>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</si>
  <si>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</si>
  <si>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</si>
  <si>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</si>
  <si>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</si>
  <si>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</si>
  <si>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</si>
  <si>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</si>
  <si>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</si>
  <si>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</si>
  <si>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</si>
  <si>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</si>
  <si>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</si>
  <si>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</si>
  <si>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</si>
  <si>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</si>
  <si>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</si>
  <si>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</si>
  <si>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</si>
  <si>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</si>
  <si>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</si>
  <si>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</si>
  <si>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</si>
  <si>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</si>
  <si>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</si>
  <si>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</si>
  <si>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</si>
  <si>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</si>
  <si>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</si>
  <si>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</si>
  <si>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</si>
  <si>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</si>
  <si>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</si>
  <si>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</si>
  <si>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</si>
  <si>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</si>
  <si>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</si>
  <si>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</si>
  <si>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</si>
  <si>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</si>
  <si>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</si>
  <si>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</si>
  <si>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</si>
  <si>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</si>
  <si>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</si>
  <si>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</si>
  <si>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</si>
  <si>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</si>
  <si>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</si>
  <si>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</si>
  <si>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</si>
  <si>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</si>
  <si>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</si>
  <si>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</si>
  <si>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</si>
  <si>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</si>
  <si>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</si>
  <si>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</si>
  <si>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</si>
  <si>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</si>
  <si>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</si>
  <si>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</si>
  <si>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</si>
  <si>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</si>
  <si>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</si>
  <si>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</si>
  <si>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</si>
  <si>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</si>
  <si>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</si>
  <si>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</si>
  <si>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</si>
  <si>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</si>
  <si>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</si>
  <si>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</si>
  <si>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</si>
  <si>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</si>
  <si>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</si>
  <si>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</si>
  <si>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</si>
  <si>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</si>
  <si>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</si>
  <si>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</si>
  <si>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</si>
  <si>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</si>
  <si>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</si>
  <si>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</si>
  <si>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</si>
  <si>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</si>
  <si>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</si>
  <si>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</si>
  <si>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</si>
  <si>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</si>
  <si>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</si>
  <si>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</si>
  <si>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</si>
  <si>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</si>
  <si>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</si>
  <si>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</si>
  <si>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</si>
  <si>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</si>
  <si>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</si>
  <si>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</si>
  <si>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</si>
  <si>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</si>
  <si>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</si>
  <si>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</si>
  <si>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</si>
  <si>
    <t xml:space="preserve">Σημείωση: Το υποθετικό χαρτοφυλάκιο είναι επιλογές για το 2025 και δείχνει την αποδοση απο </t>
  </si>
  <si>
    <t>MTLN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</si>
</sst>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0.44543424950863669</c:v>
                </c:pt>
                <c:pt idx="1">
                  <c:v>0.40353276585900233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56224"/>
        <c:axId val="83557760"/>
      </c:barChart>
      <c:catAx>
        <c:axId val="835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7760"/>
        <c:crosses val="autoZero"/>
        <c:auto val="1"/>
        <c:lblAlgn val="ctr"/>
        <c:lblOffset val="100"/>
        <c:noMultiLvlLbl val="0"/>
      </c:catAx>
      <c:valAx>
        <c:axId val="83557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62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1400.403258423609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1200"/>
        <c:axId val="95972736"/>
      </c:barChart>
      <c:catAx>
        <c:axId val="95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2736"/>
        <c:crosses val="autoZero"/>
        <c:auto val="1"/>
        <c:lblAlgn val="ctr"/>
        <c:lblOffset val="100"/>
        <c:noMultiLvlLbl val="0"/>
      </c:catAx>
      <c:valAx>
        <c:axId val="9597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12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7.85</c:v>
                </c:pt>
                <c:pt idx="2">
                  <c:v>1.05</c:v>
                </c:pt>
                <c:pt idx="3">
                  <c:v>2.3849999999999998</c:v>
                </c:pt>
                <c:pt idx="4">
                  <c:v>0.53</c:v>
                </c:pt>
                <c:pt idx="5">
                  <c:v>4.5999999999999999E-2</c:v>
                </c:pt>
                <c:pt idx="6">
                  <c:v>5.25</c:v>
                </c:pt>
                <c:pt idx="7">
                  <c:v>0</c:v>
                </c:pt>
                <c:pt idx="8">
                  <c:v>28.545000000000002</c:v>
                </c:pt>
                <c:pt idx="9">
                  <c:v>3.32</c:v>
                </c:pt>
                <c:pt idx="10">
                  <c:v>3.5000000000000003E-2</c:v>
                </c:pt>
                <c:pt idx="11">
                  <c:v>6.1749999999999998</c:v>
                </c:pt>
                <c:pt idx="12">
                  <c:v>1.4E-2</c:v>
                </c:pt>
                <c:pt idx="13">
                  <c:v>0.41</c:v>
                </c:pt>
                <c:pt idx="14">
                  <c:v>1.1000000000000001</c:v>
                </c:pt>
                <c:pt idx="15">
                  <c:v>8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5.12</c:v>
                </c:pt>
                <c:pt idx="21">
                  <c:v>3.5169999999999999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7.46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14.2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4</c:v>
                </c:pt>
                <c:pt idx="35">
                  <c:v>7.38</c:v>
                </c:pt>
                <c:pt idx="36">
                  <c:v>5.21</c:v>
                </c:pt>
                <c:pt idx="37">
                  <c:v>0.155</c:v>
                </c:pt>
                <c:pt idx="38">
                  <c:v>1.42</c:v>
                </c:pt>
                <c:pt idx="39">
                  <c:v>0.12</c:v>
                </c:pt>
                <c:pt idx="40">
                  <c:v>2428.4299000000001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8.98</c:v>
                </c:pt>
                <c:pt idx="44">
                  <c:v>1.5680000000000001</c:v>
                </c:pt>
                <c:pt idx="45">
                  <c:v>1.2E-2</c:v>
                </c:pt>
                <c:pt idx="46">
                  <c:v>2.12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5.0999999999999996</c:v>
                </c:pt>
                <c:pt idx="53">
                  <c:v>6.77</c:v>
                </c:pt>
                <c:pt idx="54">
                  <c:v>1.95</c:v>
                </c:pt>
                <c:pt idx="55">
                  <c:v>2.87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7.74</c:v>
                </c:pt>
                <c:pt idx="60">
                  <c:v>2.48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11.26</c:v>
                </c:pt>
                <c:pt idx="64">
                  <c:v>6.75</c:v>
                </c:pt>
                <c:pt idx="65">
                  <c:v>10.32</c:v>
                </c:pt>
                <c:pt idx="66">
                  <c:v>5.65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17823.910199999998</c:v>
                </c:pt>
                <c:pt idx="71">
                  <c:v>0</c:v>
                </c:pt>
                <c:pt idx="72">
                  <c:v>14.35</c:v>
                </c:pt>
                <c:pt idx="73">
                  <c:v>9.8800000000000008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2.27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0.40799999999999997</c:v>
                </c:pt>
                <c:pt idx="82">
                  <c:v>1.5</c:v>
                </c:pt>
                <c:pt idx="83">
                  <c:v>50.89</c:v>
                </c:pt>
                <c:pt idx="84">
                  <c:v>22.36</c:v>
                </c:pt>
                <c:pt idx="85">
                  <c:v>6.82</c:v>
                </c:pt>
                <c:pt idx="86">
                  <c:v>2.62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43.2</c:v>
                </c:pt>
                <c:pt idx="92">
                  <c:v>20.3</c:v>
                </c:pt>
                <c:pt idx="93">
                  <c:v>0.62</c:v>
                </c:pt>
                <c:pt idx="94">
                  <c:v>2.44</c:v>
                </c:pt>
                <c:pt idx="95">
                  <c:v>0</c:v>
                </c:pt>
                <c:pt idx="96">
                  <c:v>0</c:v>
                </c:pt>
                <c:pt idx="97">
                  <c:v>5.5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2.54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15.35</c:v>
                </c:pt>
                <c:pt idx="105">
                  <c:v>1.3879999999999999</c:v>
                </c:pt>
                <c:pt idx="106">
                  <c:v>0</c:v>
                </c:pt>
                <c:pt idx="107">
                  <c:v>8.4700000000000006</c:v>
                </c:pt>
                <c:pt idx="108">
                  <c:v>2.56</c:v>
                </c:pt>
                <c:pt idx="109">
                  <c:v>2.16</c:v>
                </c:pt>
                <c:pt idx="110">
                  <c:v>2.17</c:v>
                </c:pt>
                <c:pt idx="111">
                  <c:v>2.8650000000000002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12.385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3.2879999999999998</c:v>
                </c:pt>
                <c:pt idx="125">
                  <c:v>2.0499999999999998</c:v>
                </c:pt>
                <c:pt idx="126">
                  <c:v>5.05</c:v>
                </c:pt>
                <c:pt idx="127">
                  <c:v>6.93</c:v>
                </c:pt>
                <c:pt idx="128">
                  <c:v>4</c:v>
                </c:pt>
                <c:pt idx="129">
                  <c:v>7.0000000000000001E-3</c:v>
                </c:pt>
                <c:pt idx="130">
                  <c:v>7.1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3.54</c:v>
                </c:pt>
                <c:pt idx="136">
                  <c:v>6.4600000000000005E-2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8.4</c:v>
                </c:pt>
                <c:pt idx="140">
                  <c:v>0.40200000000000002</c:v>
                </c:pt>
                <c:pt idx="141">
                  <c:v>0.83199999999999996</c:v>
                </c:pt>
                <c:pt idx="142">
                  <c:v>0.52600000000000002</c:v>
                </c:pt>
                <c:pt idx="143">
                  <c:v>4.57</c:v>
                </c:pt>
                <c:pt idx="144">
                  <c:v>5197.2402000000002</c:v>
                </c:pt>
                <c:pt idx="145">
                  <c:v>6596.0097999999998</c:v>
                </c:pt>
                <c:pt idx="146">
                  <c:v>6264.02</c:v>
                </c:pt>
                <c:pt idx="147">
                  <c:v>8587.2001999999993</c:v>
                </c:pt>
                <c:pt idx="148">
                  <c:v>6562.1099000000004</c:v>
                </c:pt>
                <c:pt idx="149">
                  <c:v>10554.2598</c:v>
                </c:pt>
                <c:pt idx="150">
                  <c:v>8342.5097999999998</c:v>
                </c:pt>
                <c:pt idx="151">
                  <c:v>5409.3198000000002</c:v>
                </c:pt>
                <c:pt idx="152">
                  <c:v>6558.3701000000001</c:v>
                </c:pt>
                <c:pt idx="153">
                  <c:v>1227.29</c:v>
                </c:pt>
                <c:pt idx="154">
                  <c:v>859.04</c:v>
                </c:pt>
                <c:pt idx="155">
                  <c:v>5085.9701999999997</c:v>
                </c:pt>
                <c:pt idx="156">
                  <c:v>6840.1298999999999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2927.2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9422.5800999999992</c:v>
                </c:pt>
                <c:pt idx="165">
                  <c:v>0.7</c:v>
                </c:pt>
                <c:pt idx="166">
                  <c:v>2062.73</c:v>
                </c:pt>
                <c:pt idx="167">
                  <c:v>1.97</c:v>
                </c:pt>
                <c:pt idx="168">
                  <c:v>1.9E-2</c:v>
                </c:pt>
                <c:pt idx="169">
                  <c:v>22.86</c:v>
                </c:pt>
                <c:pt idx="170">
                  <c:v>0.49049999999999999</c:v>
                </c:pt>
                <c:pt idx="171">
                  <c:v>0</c:v>
                </c:pt>
                <c:pt idx="172">
                  <c:v>0</c:v>
                </c:pt>
                <c:pt idx="173">
                  <c:v>2671.24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2.08</c:v>
                </c:pt>
                <c:pt idx="179">
                  <c:v>0</c:v>
                </c:pt>
                <c:pt idx="180">
                  <c:v>0.5</c:v>
                </c:pt>
                <c:pt idx="181">
                  <c:v>3.33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5.0199999999999996</c:v>
                </c:pt>
                <c:pt idx="185">
                  <c:v>1.22</c:v>
                </c:pt>
                <c:pt idx="186">
                  <c:v>5.97</c:v>
                </c:pt>
                <c:pt idx="187">
                  <c:v>0</c:v>
                </c:pt>
                <c:pt idx="188">
                  <c:v>2.54</c:v>
                </c:pt>
                <c:pt idx="189">
                  <c:v>1.44</c:v>
                </c:pt>
                <c:pt idx="190">
                  <c:v>3.5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0.437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334</c:v>
                </c:pt>
                <c:pt idx="199">
                  <c:v>5.6</c:v>
                </c:pt>
                <c:pt idx="200">
                  <c:v>0</c:v>
                </c:pt>
                <c:pt idx="201">
                  <c:v>2.21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0.50600000000000001</c:v>
                </c:pt>
                <c:pt idx="210">
                  <c:v>4.28</c:v>
                </c:pt>
                <c:pt idx="211">
                  <c:v>1.34</c:v>
                </c:pt>
                <c:pt idx="212">
                  <c:v>7.33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18.72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2.23</c:v>
                </c:pt>
                <c:pt idx="221">
                  <c:v>4.5</c:v>
                </c:pt>
                <c:pt idx="222">
                  <c:v>0.83799999999999997</c:v>
                </c:pt>
                <c:pt idx="223">
                  <c:v>0.04</c:v>
                </c:pt>
                <c:pt idx="224">
                  <c:v>7.12</c:v>
                </c:pt>
                <c:pt idx="225">
                  <c:v>40</c:v>
                </c:pt>
                <c:pt idx="226">
                  <c:v>1.45</c:v>
                </c:pt>
                <c:pt idx="227">
                  <c:v>0.35</c:v>
                </c:pt>
                <c:pt idx="228">
                  <c:v>0.28000000000000003</c:v>
                </c:pt>
                <c:pt idx="229">
                  <c:v>0.125</c:v>
                </c:pt>
                <c:pt idx="230">
                  <c:v>1.94</c:v>
                </c:pt>
                <c:pt idx="231">
                  <c:v>4.2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1.51</c:v>
                </c:pt>
                <c:pt idx="237">
                  <c:v>0.9</c:v>
                </c:pt>
                <c:pt idx="238">
                  <c:v>0</c:v>
                </c:pt>
                <c:pt idx="239">
                  <c:v>6.4</c:v>
                </c:pt>
                <c:pt idx="240">
                  <c:v>2.57</c:v>
                </c:pt>
                <c:pt idx="241">
                  <c:v>36.799999999999997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4.32</c:v>
                </c:pt>
                <c:pt idx="246">
                  <c:v>0.626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25.7</c:v>
                </c:pt>
                <c:pt idx="251">
                  <c:v>5.12</c:v>
                </c:pt>
                <c:pt idx="252">
                  <c:v>2.77</c:v>
                </c:pt>
                <c:pt idx="253">
                  <c:v>0</c:v>
                </c:pt>
                <c:pt idx="254">
                  <c:v>0.71</c:v>
                </c:pt>
                <c:pt idx="255">
                  <c:v>31.72</c:v>
                </c:pt>
                <c:pt idx="256">
                  <c:v>4.08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2.87</c:v>
                </c:pt>
                <c:pt idx="260">
                  <c:v>0.51</c:v>
                </c:pt>
                <c:pt idx="261">
                  <c:v>51.5</c:v>
                </c:pt>
                <c:pt idx="262">
                  <c:v>8915.2304999999997</c:v>
                </c:pt>
                <c:pt idx="263">
                  <c:v>3.32</c:v>
                </c:pt>
                <c:pt idx="264">
                  <c:v>1.21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2.67</c:v>
                </c:pt>
                <c:pt idx="272">
                  <c:v>1.8</c:v>
                </c:pt>
                <c:pt idx="273">
                  <c:v>0.63</c:v>
                </c:pt>
                <c:pt idx="274">
                  <c:v>21.6</c:v>
                </c:pt>
                <c:pt idx="275">
                  <c:v>0</c:v>
                </c:pt>
                <c:pt idx="276">
                  <c:v>0</c:v>
                </c:pt>
                <c:pt idx="277">
                  <c:v>44.3</c:v>
                </c:pt>
                <c:pt idx="278">
                  <c:v>36.4</c:v>
                </c:pt>
                <c:pt idx="279">
                  <c:v>2.5499999999999998</c:v>
                </c:pt>
                <c:pt idx="280">
                  <c:v>2.13</c:v>
                </c:pt>
                <c:pt idx="281">
                  <c:v>19.34</c:v>
                </c:pt>
                <c:pt idx="282">
                  <c:v>8.14</c:v>
                </c:pt>
                <c:pt idx="283">
                  <c:v>2.94</c:v>
                </c:pt>
                <c:pt idx="284">
                  <c:v>4.46</c:v>
                </c:pt>
                <c:pt idx="285">
                  <c:v>0.83399999999999996</c:v>
                </c:pt>
                <c:pt idx="286">
                  <c:v>16.93</c:v>
                </c:pt>
                <c:pt idx="287">
                  <c:v>11.5</c:v>
                </c:pt>
                <c:pt idx="288">
                  <c:v>1.1000000000000001</c:v>
                </c:pt>
                <c:pt idx="289">
                  <c:v>6.6</c:v>
                </c:pt>
                <c:pt idx="290">
                  <c:v>3.1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7.0960000000000001</c:v>
                </c:pt>
                <c:pt idx="294">
                  <c:v>1E-3</c:v>
                </c:pt>
                <c:pt idx="295">
                  <c:v>6.04</c:v>
                </c:pt>
                <c:pt idx="296">
                  <c:v>0.33300000000000002</c:v>
                </c:pt>
                <c:pt idx="297">
                  <c:v>9.18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16.2</c:v>
                </c:pt>
                <c:pt idx="302">
                  <c:v>3.98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0.59499999999999997</c:v>
                </c:pt>
                <c:pt idx="307">
                  <c:v>1.3320000000000001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7.19</c:v>
                </c:pt>
                <c:pt idx="311">
                  <c:v>6</c:v>
                </c:pt>
                <c:pt idx="312">
                  <c:v>6.0000000000000001E-3</c:v>
                </c:pt>
                <c:pt idx="313">
                  <c:v>5.51</c:v>
                </c:pt>
                <c:pt idx="314">
                  <c:v>4.9800000000000004</c:v>
                </c:pt>
                <c:pt idx="315">
                  <c:v>1.9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4031.3998999999999</c:v>
                </c:pt>
                <c:pt idx="319">
                  <c:v>0</c:v>
                </c:pt>
                <c:pt idx="320">
                  <c:v>0.21099999999999999</c:v>
                </c:pt>
                <c:pt idx="321">
                  <c:v>2</c:v>
                </c:pt>
                <c:pt idx="322">
                  <c:v>13.76</c:v>
                </c:pt>
                <c:pt idx="323">
                  <c:v>1.17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0.34499999999999997</c:v>
                </c:pt>
                <c:pt idx="328">
                  <c:v>0.44</c:v>
                </c:pt>
                <c:pt idx="329">
                  <c:v>0</c:v>
                </c:pt>
                <c:pt idx="330">
                  <c:v>1.645</c:v>
                </c:pt>
                <c:pt idx="331">
                  <c:v>0</c:v>
                </c:pt>
                <c:pt idx="332">
                  <c:v>2.09</c:v>
                </c:pt>
                <c:pt idx="333">
                  <c:v>0.61599999999999999</c:v>
                </c:pt>
                <c:pt idx="334">
                  <c:v>7.8</c:v>
                </c:pt>
                <c:pt idx="335">
                  <c:v>0.66200000000000003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37.15</c:v>
                </c:pt>
                <c:pt idx="346">
                  <c:v>19.64</c:v>
                </c:pt>
                <c:pt idx="347">
                  <c:v>17.37</c:v>
                </c:pt>
                <c:pt idx="348">
                  <c:v>4148.4701999999997</c:v>
                </c:pt>
                <c:pt idx="349">
                  <c:v>1.3</c:v>
                </c:pt>
                <c:pt idx="350">
                  <c:v>1.7450000000000001</c:v>
                </c:pt>
                <c:pt idx="351">
                  <c:v>0.16800000000000001</c:v>
                </c:pt>
                <c:pt idx="352">
                  <c:v>1.4</c:v>
                </c:pt>
                <c:pt idx="353">
                  <c:v>1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0.26900000000000002</c:v>
                </c:pt>
                <c:pt idx="357">
                  <c:v>0.46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467.62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8.9499999999999993</c:v>
                </c:pt>
                <c:pt idx="2">
                  <c:v>9</c:v>
                </c:pt>
                <c:pt idx="3">
                  <c:v>2.645</c:v>
                </c:pt>
                <c:pt idx="4">
                  <c:v>0.51400000000000001</c:v>
                </c:pt>
                <c:pt idx="5">
                  <c:v>0</c:v>
                </c:pt>
                <c:pt idx="6">
                  <c:v>5.36</c:v>
                </c:pt>
                <c:pt idx="7">
                  <c:v>0</c:v>
                </c:pt>
                <c:pt idx="8">
                  <c:v>29.51</c:v>
                </c:pt>
                <c:pt idx="9">
                  <c:v>3.56</c:v>
                </c:pt>
                <c:pt idx="10">
                  <c:v>0</c:v>
                </c:pt>
                <c:pt idx="11">
                  <c:v>5.5949999999999998</c:v>
                </c:pt>
                <c:pt idx="12">
                  <c:v>0</c:v>
                </c:pt>
                <c:pt idx="13">
                  <c:v>0</c:v>
                </c:pt>
                <c:pt idx="14">
                  <c:v>1.03</c:v>
                </c:pt>
                <c:pt idx="15">
                  <c:v>7.6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5.72</c:v>
                </c:pt>
                <c:pt idx="21">
                  <c:v>3.556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7.06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13.46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3.9</c:v>
                </c:pt>
                <c:pt idx="35">
                  <c:v>7.32</c:v>
                </c:pt>
                <c:pt idx="36">
                  <c:v>0</c:v>
                </c:pt>
                <c:pt idx="37">
                  <c:v>0</c:v>
                </c:pt>
                <c:pt idx="38">
                  <c:v>1.26</c:v>
                </c:pt>
                <c:pt idx="39">
                  <c:v>0</c:v>
                </c:pt>
                <c:pt idx="40">
                  <c:v>2507.9899999999998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0</c:v>
                </c:pt>
                <c:pt idx="44">
                  <c:v>1.0900000000000001</c:v>
                </c:pt>
                <c:pt idx="45">
                  <c:v>0</c:v>
                </c:pt>
                <c:pt idx="46">
                  <c:v>2.34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4.96</c:v>
                </c:pt>
                <c:pt idx="53">
                  <c:v>6.28</c:v>
                </c:pt>
                <c:pt idx="54">
                  <c:v>2.12</c:v>
                </c:pt>
                <c:pt idx="55">
                  <c:v>3.1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7.74</c:v>
                </c:pt>
                <c:pt idx="60">
                  <c:v>2.52</c:v>
                </c:pt>
                <c:pt idx="61">
                  <c:v>0</c:v>
                </c:pt>
                <c:pt idx="62">
                  <c:v>3.085</c:v>
                </c:pt>
                <c:pt idx="63">
                  <c:v>11.3</c:v>
                </c:pt>
                <c:pt idx="64">
                  <c:v>6.95</c:v>
                </c:pt>
                <c:pt idx="65">
                  <c:v>9.8550000000000004</c:v>
                </c:pt>
                <c:pt idx="66">
                  <c:v>5.5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17587.849600000001</c:v>
                </c:pt>
                <c:pt idx="71">
                  <c:v>0</c:v>
                </c:pt>
                <c:pt idx="72">
                  <c:v>13.81</c:v>
                </c:pt>
                <c:pt idx="73">
                  <c:v>10.050000000000001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2.36</c:v>
                </c:pt>
                <c:pt idx="79">
                  <c:v>0</c:v>
                </c:pt>
                <c:pt idx="80">
                  <c:v>8421.5596000000005</c:v>
                </c:pt>
                <c:pt idx="81">
                  <c:v>0.45800000000000002</c:v>
                </c:pt>
                <c:pt idx="82">
                  <c:v>0</c:v>
                </c:pt>
                <c:pt idx="83">
                  <c:v>53.56</c:v>
                </c:pt>
                <c:pt idx="84">
                  <c:v>1.28</c:v>
                </c:pt>
                <c:pt idx="85">
                  <c:v>0</c:v>
                </c:pt>
                <c:pt idx="86">
                  <c:v>2.48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43.78</c:v>
                </c:pt>
                <c:pt idx="92">
                  <c:v>20</c:v>
                </c:pt>
                <c:pt idx="93">
                  <c:v>0</c:v>
                </c:pt>
                <c:pt idx="94">
                  <c:v>2.68</c:v>
                </c:pt>
                <c:pt idx="95">
                  <c:v>0</c:v>
                </c:pt>
                <c:pt idx="96">
                  <c:v>0</c:v>
                </c:pt>
                <c:pt idx="97">
                  <c:v>5.25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2.54</c:v>
                </c:pt>
                <c:pt idx="102">
                  <c:v>0</c:v>
                </c:pt>
                <c:pt idx="103">
                  <c:v>0</c:v>
                </c:pt>
                <c:pt idx="104">
                  <c:v>14.8</c:v>
                </c:pt>
                <c:pt idx="105">
                  <c:v>1.3360000000000001</c:v>
                </c:pt>
                <c:pt idx="106">
                  <c:v>7.9000000000000001E-2</c:v>
                </c:pt>
                <c:pt idx="107">
                  <c:v>8.7650000000000006</c:v>
                </c:pt>
                <c:pt idx="108">
                  <c:v>2.65</c:v>
                </c:pt>
                <c:pt idx="109">
                  <c:v>0</c:v>
                </c:pt>
                <c:pt idx="110">
                  <c:v>2.2599999999999998</c:v>
                </c:pt>
                <c:pt idx="111">
                  <c:v>2.5049999999999999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11.824999999999999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3.3279999999999998</c:v>
                </c:pt>
                <c:pt idx="125">
                  <c:v>2.21</c:v>
                </c:pt>
                <c:pt idx="126">
                  <c:v>0</c:v>
                </c:pt>
                <c:pt idx="127">
                  <c:v>6.81</c:v>
                </c:pt>
                <c:pt idx="128">
                  <c:v>4.3499999999999996</c:v>
                </c:pt>
                <c:pt idx="129">
                  <c:v>0</c:v>
                </c:pt>
                <c:pt idx="130">
                  <c:v>7.39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3.22</c:v>
                </c:pt>
                <c:pt idx="136">
                  <c:v>7.1800000000000003E-2</c:v>
                </c:pt>
                <c:pt idx="137">
                  <c:v>0</c:v>
                </c:pt>
                <c:pt idx="138">
                  <c:v>0</c:v>
                </c:pt>
                <c:pt idx="139">
                  <c:v>8</c:v>
                </c:pt>
                <c:pt idx="140">
                  <c:v>0</c:v>
                </c:pt>
                <c:pt idx="141">
                  <c:v>0.75600000000000001</c:v>
                </c:pt>
                <c:pt idx="142">
                  <c:v>0.54600000000000004</c:v>
                </c:pt>
                <c:pt idx="143">
                  <c:v>5.05</c:v>
                </c:pt>
                <c:pt idx="144">
                  <c:v>5360.3701000000001</c:v>
                </c:pt>
                <c:pt idx="145">
                  <c:v>6696.9902000000002</c:v>
                </c:pt>
                <c:pt idx="146">
                  <c:v>6011.79</c:v>
                </c:pt>
                <c:pt idx="147">
                  <c:v>9184.2099999999991</c:v>
                </c:pt>
                <c:pt idx="148">
                  <c:v>6406.96</c:v>
                </c:pt>
                <c:pt idx="149">
                  <c:v>10127.7695</c:v>
                </c:pt>
                <c:pt idx="150">
                  <c:v>8557.7402000000002</c:v>
                </c:pt>
                <c:pt idx="151">
                  <c:v>5287.3798999999999</c:v>
                </c:pt>
                <c:pt idx="152">
                  <c:v>6689.27</c:v>
                </c:pt>
                <c:pt idx="153">
                  <c:v>1267.26</c:v>
                </c:pt>
                <c:pt idx="154">
                  <c:v>0</c:v>
                </c:pt>
                <c:pt idx="155">
                  <c:v>5211.3900999999996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2875.5700999999999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2126.9899999999998</c:v>
                </c:pt>
                <c:pt idx="167">
                  <c:v>2.06</c:v>
                </c:pt>
                <c:pt idx="168">
                  <c:v>0</c:v>
                </c:pt>
                <c:pt idx="169">
                  <c:v>23.52</c:v>
                </c:pt>
                <c:pt idx="170">
                  <c:v>0.54400000000000004</c:v>
                </c:pt>
                <c:pt idx="171">
                  <c:v>0</c:v>
                </c:pt>
                <c:pt idx="172">
                  <c:v>0</c:v>
                </c:pt>
                <c:pt idx="173">
                  <c:v>2736.27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2.35</c:v>
                </c:pt>
                <c:pt idx="179">
                  <c:v>0</c:v>
                </c:pt>
                <c:pt idx="180">
                  <c:v>0.502</c:v>
                </c:pt>
                <c:pt idx="181">
                  <c:v>3.36</c:v>
                </c:pt>
                <c:pt idx="182">
                  <c:v>0</c:v>
                </c:pt>
                <c:pt idx="183">
                  <c:v>0</c:v>
                </c:pt>
                <c:pt idx="184">
                  <c:v>5.22</c:v>
                </c:pt>
                <c:pt idx="185">
                  <c:v>1.18</c:v>
                </c:pt>
                <c:pt idx="186">
                  <c:v>6.08</c:v>
                </c:pt>
                <c:pt idx="187">
                  <c:v>0</c:v>
                </c:pt>
                <c:pt idx="188">
                  <c:v>2.4</c:v>
                </c:pt>
                <c:pt idx="189">
                  <c:v>1.49</c:v>
                </c:pt>
                <c:pt idx="190">
                  <c:v>3.6850000000000001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0.46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350</c:v>
                </c:pt>
                <c:pt idx="199">
                  <c:v>0</c:v>
                </c:pt>
                <c:pt idx="200">
                  <c:v>0.4</c:v>
                </c:pt>
                <c:pt idx="201">
                  <c:v>2.37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0.57199999999999995</c:v>
                </c:pt>
                <c:pt idx="210">
                  <c:v>0</c:v>
                </c:pt>
                <c:pt idx="211">
                  <c:v>1.3779999999999999</c:v>
                </c:pt>
                <c:pt idx="212">
                  <c:v>7.82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18.100000000000001</c:v>
                </c:pt>
                <c:pt idx="218">
                  <c:v>0</c:v>
                </c:pt>
                <c:pt idx="219">
                  <c:v>0</c:v>
                </c:pt>
                <c:pt idx="220">
                  <c:v>2.4300000000000002</c:v>
                </c:pt>
                <c:pt idx="221">
                  <c:v>0</c:v>
                </c:pt>
                <c:pt idx="222">
                  <c:v>0.78400000000000003</c:v>
                </c:pt>
                <c:pt idx="223">
                  <c:v>0</c:v>
                </c:pt>
                <c:pt idx="224">
                  <c:v>6.88</c:v>
                </c:pt>
                <c:pt idx="225">
                  <c:v>0</c:v>
                </c:pt>
                <c:pt idx="226">
                  <c:v>1.49</c:v>
                </c:pt>
                <c:pt idx="227">
                  <c:v>0.31</c:v>
                </c:pt>
                <c:pt idx="228">
                  <c:v>0.252</c:v>
                </c:pt>
                <c:pt idx="229">
                  <c:v>0</c:v>
                </c:pt>
                <c:pt idx="230">
                  <c:v>1.8</c:v>
                </c:pt>
                <c:pt idx="231">
                  <c:v>4.07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1.59</c:v>
                </c:pt>
                <c:pt idx="237">
                  <c:v>0.96</c:v>
                </c:pt>
                <c:pt idx="238">
                  <c:v>0</c:v>
                </c:pt>
                <c:pt idx="239">
                  <c:v>6</c:v>
                </c:pt>
                <c:pt idx="240">
                  <c:v>2.86</c:v>
                </c:pt>
                <c:pt idx="241">
                  <c:v>35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3.82</c:v>
                </c:pt>
                <c:pt idx="246">
                  <c:v>0.63600000000000001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27.42</c:v>
                </c:pt>
                <c:pt idx="251">
                  <c:v>4.5999999999999996</c:v>
                </c:pt>
                <c:pt idx="252">
                  <c:v>2.86</c:v>
                </c:pt>
                <c:pt idx="253">
                  <c:v>0.97199999999999998</c:v>
                </c:pt>
                <c:pt idx="254">
                  <c:v>0.69499999999999995</c:v>
                </c:pt>
                <c:pt idx="255">
                  <c:v>29.28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</c:v>
                </c:pt>
                <c:pt idx="260">
                  <c:v>0</c:v>
                </c:pt>
                <c:pt idx="261">
                  <c:v>55.65</c:v>
                </c:pt>
                <c:pt idx="262">
                  <c:v>0</c:v>
                </c:pt>
                <c:pt idx="263">
                  <c:v>3.54</c:v>
                </c:pt>
                <c:pt idx="264">
                  <c:v>1.2450000000000001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</c:v>
                </c:pt>
                <c:pt idx="272">
                  <c:v>0</c:v>
                </c:pt>
                <c:pt idx="273">
                  <c:v>0.7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47.3</c:v>
                </c:pt>
                <c:pt idx="278">
                  <c:v>38.799999999999997</c:v>
                </c:pt>
                <c:pt idx="279">
                  <c:v>2.63</c:v>
                </c:pt>
                <c:pt idx="280">
                  <c:v>2.2999999999999998</c:v>
                </c:pt>
                <c:pt idx="281">
                  <c:v>20.079999999999998</c:v>
                </c:pt>
                <c:pt idx="282">
                  <c:v>8.19</c:v>
                </c:pt>
                <c:pt idx="283">
                  <c:v>2.7</c:v>
                </c:pt>
                <c:pt idx="284">
                  <c:v>0</c:v>
                </c:pt>
                <c:pt idx="285">
                  <c:v>0.81</c:v>
                </c:pt>
                <c:pt idx="286">
                  <c:v>15.84</c:v>
                </c:pt>
                <c:pt idx="287">
                  <c:v>11.04</c:v>
                </c:pt>
                <c:pt idx="288">
                  <c:v>1.125</c:v>
                </c:pt>
                <c:pt idx="289">
                  <c:v>7.35</c:v>
                </c:pt>
                <c:pt idx="290">
                  <c:v>3.18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6.67</c:v>
                </c:pt>
                <c:pt idx="294">
                  <c:v>0</c:v>
                </c:pt>
                <c:pt idx="295">
                  <c:v>6.17</c:v>
                </c:pt>
                <c:pt idx="296">
                  <c:v>0</c:v>
                </c:pt>
                <c:pt idx="297">
                  <c:v>8.86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15.4</c:v>
                </c:pt>
                <c:pt idx="302">
                  <c:v>4.3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</c:v>
                </c:pt>
                <c:pt idx="307">
                  <c:v>1.4239999999999999</c:v>
                </c:pt>
                <c:pt idx="308">
                  <c:v>0</c:v>
                </c:pt>
                <c:pt idx="309">
                  <c:v>0</c:v>
                </c:pt>
                <c:pt idx="310">
                  <c:v>6.69</c:v>
                </c:pt>
                <c:pt idx="311">
                  <c:v>0</c:v>
                </c:pt>
                <c:pt idx="312">
                  <c:v>0</c:v>
                </c:pt>
                <c:pt idx="313">
                  <c:v>5.81</c:v>
                </c:pt>
                <c:pt idx="314">
                  <c:v>4.6900000000000004</c:v>
                </c:pt>
                <c:pt idx="315">
                  <c:v>1.645</c:v>
                </c:pt>
                <c:pt idx="316">
                  <c:v>0</c:v>
                </c:pt>
                <c:pt idx="317">
                  <c:v>0</c:v>
                </c:pt>
                <c:pt idx="318">
                  <c:v>4156.6298999999999</c:v>
                </c:pt>
                <c:pt idx="319">
                  <c:v>0</c:v>
                </c:pt>
                <c:pt idx="320">
                  <c:v>0.22</c:v>
                </c:pt>
                <c:pt idx="321">
                  <c:v>0</c:v>
                </c:pt>
                <c:pt idx="322">
                  <c:v>14.7</c:v>
                </c:pt>
                <c:pt idx="323">
                  <c:v>1.03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0.38900000000000001</c:v>
                </c:pt>
                <c:pt idx="328">
                  <c:v>0</c:v>
                </c:pt>
                <c:pt idx="329">
                  <c:v>1.04</c:v>
                </c:pt>
                <c:pt idx="330">
                  <c:v>1.59</c:v>
                </c:pt>
                <c:pt idx="331">
                  <c:v>6.9000000000000006E-2</c:v>
                </c:pt>
                <c:pt idx="332">
                  <c:v>2</c:v>
                </c:pt>
                <c:pt idx="333">
                  <c:v>0</c:v>
                </c:pt>
                <c:pt idx="334">
                  <c:v>7.56</c:v>
                </c:pt>
                <c:pt idx="335">
                  <c:v>0.73399999999999999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39.700000000000003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1.41</c:v>
                </c:pt>
                <c:pt idx="350">
                  <c:v>1.8</c:v>
                </c:pt>
                <c:pt idx="351">
                  <c:v>0</c:v>
                </c:pt>
                <c:pt idx="352">
                  <c:v>1.54</c:v>
                </c:pt>
                <c:pt idx="353">
                  <c:v>0.89</c:v>
                </c:pt>
                <c:pt idx="354">
                  <c:v>0</c:v>
                </c:pt>
                <c:pt idx="355">
                  <c:v>0</c:v>
                </c:pt>
                <c:pt idx="356">
                  <c:v>0.29899999999999999</c:v>
                </c:pt>
                <c:pt idx="357">
                  <c:v>0.45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35</c:v>
                </c:pt>
                <c:pt idx="2">
                  <c:v>52</c:v>
                </c:pt>
                <c:pt idx="3">
                  <c:v>0</c:v>
                </c:pt>
                <c:pt idx="4">
                  <c:v>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33</c:v>
                </c:pt>
                <c:pt idx="10">
                  <c:v>0</c:v>
                </c:pt>
                <c:pt idx="11">
                  <c:v>52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14</c:v>
                </c:pt>
                <c:pt idx="21">
                  <c:v>28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26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55</c:v>
                </c:pt>
                <c:pt idx="60">
                  <c:v>16</c:v>
                </c:pt>
                <c:pt idx="61">
                  <c:v>0</c:v>
                </c:pt>
                <c:pt idx="62">
                  <c:v>38</c:v>
                </c:pt>
                <c:pt idx="63">
                  <c:v>0</c:v>
                </c:pt>
                <c:pt idx="64">
                  <c:v>26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35</c:v>
                </c:pt>
                <c:pt idx="79">
                  <c:v>0</c:v>
                </c:pt>
                <c:pt idx="80">
                  <c:v>0</c:v>
                </c:pt>
                <c:pt idx="81">
                  <c:v>22</c:v>
                </c:pt>
                <c:pt idx="82">
                  <c:v>13</c:v>
                </c:pt>
                <c:pt idx="83">
                  <c:v>18</c:v>
                </c:pt>
                <c:pt idx="84">
                  <c:v>0</c:v>
                </c:pt>
                <c:pt idx="85">
                  <c:v>26</c:v>
                </c:pt>
                <c:pt idx="86">
                  <c:v>3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38</c:v>
                </c:pt>
                <c:pt idx="94">
                  <c:v>0</c:v>
                </c:pt>
                <c:pt idx="95">
                  <c:v>0</c:v>
                </c:pt>
                <c:pt idx="96">
                  <c:v>32</c:v>
                </c:pt>
                <c:pt idx="97">
                  <c:v>25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18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21</c:v>
                </c:pt>
                <c:pt idx="106">
                  <c:v>24</c:v>
                </c:pt>
                <c:pt idx="107">
                  <c:v>25</c:v>
                </c:pt>
                <c:pt idx="108">
                  <c:v>20</c:v>
                </c:pt>
                <c:pt idx="109">
                  <c:v>29</c:v>
                </c:pt>
                <c:pt idx="110">
                  <c:v>0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58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39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2</c:v>
                </c:pt>
                <c:pt idx="136">
                  <c:v>34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0</c:v>
                </c:pt>
                <c:pt idx="142">
                  <c:v>31</c:v>
                </c:pt>
                <c:pt idx="143">
                  <c:v>0</c:v>
                </c:pt>
                <c:pt idx="144">
                  <c:v>0</c:v>
                </c:pt>
                <c:pt idx="145">
                  <c:v>21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25</c:v>
                </c:pt>
                <c:pt idx="153">
                  <c:v>0</c:v>
                </c:pt>
                <c:pt idx="154">
                  <c:v>18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54</c:v>
                </c:pt>
                <c:pt idx="170">
                  <c:v>35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25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12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27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36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23</c:v>
                </c:pt>
                <c:pt idx="210">
                  <c:v>0</c:v>
                </c:pt>
                <c:pt idx="211">
                  <c:v>26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0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26</c:v>
                </c:pt>
                <c:pt idx="225">
                  <c:v>0</c:v>
                </c:pt>
                <c:pt idx="226">
                  <c:v>0</c:v>
                </c:pt>
                <c:pt idx="227">
                  <c:v>32</c:v>
                </c:pt>
                <c:pt idx="228">
                  <c:v>0</c:v>
                </c:pt>
                <c:pt idx="229">
                  <c:v>0</c:v>
                </c:pt>
                <c:pt idx="230">
                  <c:v>24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22</c:v>
                </c:pt>
                <c:pt idx="237">
                  <c:v>22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23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9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52</c:v>
                </c:pt>
                <c:pt idx="254">
                  <c:v>31</c:v>
                </c:pt>
                <c:pt idx="255">
                  <c:v>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31</c:v>
                </c:pt>
                <c:pt idx="264">
                  <c:v>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54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31</c:v>
                </c:pt>
                <c:pt idx="278">
                  <c:v>0</c:v>
                </c:pt>
                <c:pt idx="279">
                  <c:v>16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2</c:v>
                </c:pt>
                <c:pt idx="287">
                  <c:v>0</c:v>
                </c:pt>
                <c:pt idx="288">
                  <c:v>24</c:v>
                </c:pt>
                <c:pt idx="289">
                  <c:v>9</c:v>
                </c:pt>
                <c:pt idx="290">
                  <c:v>46</c:v>
                </c:pt>
                <c:pt idx="291">
                  <c:v>0</c:v>
                </c:pt>
                <c:pt idx="292">
                  <c:v>0</c:v>
                </c:pt>
                <c:pt idx="293">
                  <c:v>27</c:v>
                </c:pt>
                <c:pt idx="294">
                  <c:v>0</c:v>
                </c:pt>
                <c:pt idx="295">
                  <c:v>0</c:v>
                </c:pt>
                <c:pt idx="296">
                  <c:v>8</c:v>
                </c:pt>
                <c:pt idx="297">
                  <c:v>17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7</c:v>
                </c:pt>
                <c:pt idx="302">
                  <c:v>0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32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2</c:v>
                </c:pt>
                <c:pt idx="311">
                  <c:v>0</c:v>
                </c:pt>
                <c:pt idx="312">
                  <c:v>0</c:v>
                </c:pt>
                <c:pt idx="313">
                  <c:v>27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23</c:v>
                </c:pt>
                <c:pt idx="323">
                  <c:v>39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53</c:v>
                </c:pt>
                <c:pt idx="328">
                  <c:v>7</c:v>
                </c:pt>
                <c:pt idx="329">
                  <c:v>41</c:v>
                </c:pt>
                <c:pt idx="330">
                  <c:v>0</c:v>
                </c:pt>
                <c:pt idx="331">
                  <c:v>36</c:v>
                </c:pt>
                <c:pt idx="332">
                  <c:v>24</c:v>
                </c:pt>
                <c:pt idx="333">
                  <c:v>42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27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40</c:v>
                </c:pt>
                <c:pt idx="350">
                  <c:v>0</c:v>
                </c:pt>
                <c:pt idx="351">
                  <c:v>0</c:v>
                </c:pt>
                <c:pt idx="352">
                  <c:v>24</c:v>
                </c:pt>
                <c:pt idx="353">
                  <c:v>5</c:v>
                </c:pt>
                <c:pt idx="354">
                  <c:v>0</c:v>
                </c:pt>
                <c:pt idx="355">
                  <c:v>8</c:v>
                </c:pt>
                <c:pt idx="356">
                  <c:v>0</c:v>
                </c:pt>
                <c:pt idx="357">
                  <c:v>17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1</c:v>
                </c:pt>
                <c:pt idx="2">
                  <c:v>44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</c:v>
                </c:pt>
                <c:pt idx="21">
                  <c:v>10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13</c:v>
                </c:pt>
                <c:pt idx="39">
                  <c:v>0</c:v>
                </c:pt>
                <c:pt idx="40">
                  <c:v>13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44</c:v>
                </c:pt>
                <c:pt idx="45">
                  <c:v>0</c:v>
                </c:pt>
                <c:pt idx="46">
                  <c:v>10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8</c:v>
                </c:pt>
                <c:pt idx="54">
                  <c:v>8</c:v>
                </c:pt>
                <c:pt idx="55">
                  <c:v>11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8</c:v>
                </c:pt>
                <c:pt idx="60">
                  <c:v>5</c:v>
                </c:pt>
                <c:pt idx="61">
                  <c:v>0</c:v>
                </c:pt>
                <c:pt idx="62">
                  <c:v>42</c:v>
                </c:pt>
                <c:pt idx="63">
                  <c:v>11</c:v>
                </c:pt>
                <c:pt idx="64">
                  <c:v>11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9</c:v>
                </c:pt>
                <c:pt idx="73">
                  <c:v>41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25</c:v>
                </c:pt>
                <c:pt idx="79">
                  <c:v>0</c:v>
                </c:pt>
                <c:pt idx="80">
                  <c:v>11</c:v>
                </c:pt>
                <c:pt idx="81">
                  <c:v>8</c:v>
                </c:pt>
                <c:pt idx="82">
                  <c:v>25</c:v>
                </c:pt>
                <c:pt idx="83">
                  <c:v>3</c:v>
                </c:pt>
                <c:pt idx="84">
                  <c:v>4</c:v>
                </c:pt>
                <c:pt idx="85">
                  <c:v>44</c:v>
                </c:pt>
                <c:pt idx="86">
                  <c:v>7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9</c:v>
                </c:pt>
                <c:pt idx="95">
                  <c:v>0</c:v>
                </c:pt>
                <c:pt idx="96">
                  <c:v>0</c:v>
                </c:pt>
                <c:pt idx="97">
                  <c:v>29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8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33</c:v>
                </c:pt>
                <c:pt idx="106">
                  <c:v>1</c:v>
                </c:pt>
                <c:pt idx="107">
                  <c:v>8</c:v>
                </c:pt>
                <c:pt idx="108">
                  <c:v>9</c:v>
                </c:pt>
                <c:pt idx="109">
                  <c:v>0</c:v>
                </c:pt>
                <c:pt idx="110">
                  <c:v>8</c:v>
                </c:pt>
                <c:pt idx="111">
                  <c:v>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10</c:v>
                </c:pt>
                <c:pt idx="125">
                  <c:v>8</c:v>
                </c:pt>
                <c:pt idx="126">
                  <c:v>0</c:v>
                </c:pt>
                <c:pt idx="127">
                  <c:v>0</c:v>
                </c:pt>
                <c:pt idx="128">
                  <c:v>28</c:v>
                </c:pt>
                <c:pt idx="129">
                  <c:v>14</c:v>
                </c:pt>
                <c:pt idx="130">
                  <c:v>8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10</c:v>
                </c:pt>
                <c:pt idx="136">
                  <c:v>15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13</c:v>
                </c:pt>
                <c:pt idx="142">
                  <c:v>19</c:v>
                </c:pt>
                <c:pt idx="143">
                  <c:v>8</c:v>
                </c:pt>
                <c:pt idx="144">
                  <c:v>13</c:v>
                </c:pt>
                <c:pt idx="145">
                  <c:v>8</c:v>
                </c:pt>
                <c:pt idx="146">
                  <c:v>0</c:v>
                </c:pt>
                <c:pt idx="147">
                  <c:v>2</c:v>
                </c:pt>
                <c:pt idx="148">
                  <c:v>0</c:v>
                </c:pt>
                <c:pt idx="149">
                  <c:v>13</c:v>
                </c:pt>
                <c:pt idx="150">
                  <c:v>10</c:v>
                </c:pt>
                <c:pt idx="151">
                  <c:v>0</c:v>
                </c:pt>
                <c:pt idx="152">
                  <c:v>10</c:v>
                </c:pt>
                <c:pt idx="153">
                  <c:v>13</c:v>
                </c:pt>
                <c:pt idx="154">
                  <c:v>28</c:v>
                </c:pt>
                <c:pt idx="155">
                  <c:v>11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13</c:v>
                </c:pt>
                <c:pt idx="167">
                  <c:v>9</c:v>
                </c:pt>
                <c:pt idx="168">
                  <c:v>0</c:v>
                </c:pt>
                <c:pt idx="169">
                  <c:v>9</c:v>
                </c:pt>
                <c:pt idx="170">
                  <c:v>13</c:v>
                </c:pt>
                <c:pt idx="171">
                  <c:v>0</c:v>
                </c:pt>
                <c:pt idx="172">
                  <c:v>0</c:v>
                </c:pt>
                <c:pt idx="173">
                  <c:v>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3</c:v>
                </c:pt>
                <c:pt idx="179">
                  <c:v>0</c:v>
                </c:pt>
                <c:pt idx="180">
                  <c:v>5</c:v>
                </c:pt>
                <c:pt idx="181">
                  <c:v>11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29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10</c:v>
                </c:pt>
                <c:pt idx="190">
                  <c:v>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11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7</c:v>
                </c:pt>
                <c:pt idx="199">
                  <c:v>0</c:v>
                </c:pt>
                <c:pt idx="200">
                  <c:v>0</c:v>
                </c:pt>
                <c:pt idx="201">
                  <c:v>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9</c:v>
                </c:pt>
                <c:pt idx="210">
                  <c:v>0</c:v>
                </c:pt>
                <c:pt idx="211">
                  <c:v>11</c:v>
                </c:pt>
                <c:pt idx="212">
                  <c:v>3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0</c:v>
                </c:pt>
                <c:pt idx="218">
                  <c:v>0</c:v>
                </c:pt>
                <c:pt idx="219">
                  <c:v>44</c:v>
                </c:pt>
                <c:pt idx="220">
                  <c:v>29</c:v>
                </c:pt>
                <c:pt idx="221">
                  <c:v>0</c:v>
                </c:pt>
                <c:pt idx="222">
                  <c:v>29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35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8</c:v>
                </c:pt>
                <c:pt idx="237">
                  <c:v>9</c:v>
                </c:pt>
                <c:pt idx="238">
                  <c:v>0</c:v>
                </c:pt>
                <c:pt idx="239">
                  <c:v>0</c:v>
                </c:pt>
                <c:pt idx="240">
                  <c:v>4</c:v>
                </c:pt>
                <c:pt idx="241">
                  <c:v>42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10</c:v>
                </c:pt>
                <c:pt idx="246">
                  <c:v>5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10</c:v>
                </c:pt>
                <c:pt idx="251">
                  <c:v>0</c:v>
                </c:pt>
                <c:pt idx="252">
                  <c:v>8</c:v>
                </c:pt>
                <c:pt idx="253">
                  <c:v>37</c:v>
                </c:pt>
                <c:pt idx="254">
                  <c:v>39</c:v>
                </c:pt>
                <c:pt idx="255">
                  <c:v>18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30</c:v>
                </c:pt>
                <c:pt idx="260">
                  <c:v>0</c:v>
                </c:pt>
                <c:pt idx="261">
                  <c:v>4</c:v>
                </c:pt>
                <c:pt idx="262">
                  <c:v>0</c:v>
                </c:pt>
                <c:pt idx="263">
                  <c:v>0</c:v>
                </c:pt>
                <c:pt idx="264">
                  <c:v>11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6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21</c:v>
                </c:pt>
                <c:pt idx="278">
                  <c:v>7</c:v>
                </c:pt>
                <c:pt idx="279">
                  <c:v>8</c:v>
                </c:pt>
                <c:pt idx="280">
                  <c:v>0</c:v>
                </c:pt>
                <c:pt idx="281">
                  <c:v>14</c:v>
                </c:pt>
                <c:pt idx="282">
                  <c:v>11</c:v>
                </c:pt>
                <c:pt idx="283">
                  <c:v>11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10</c:v>
                </c:pt>
                <c:pt idx="289">
                  <c:v>0</c:v>
                </c:pt>
                <c:pt idx="290">
                  <c:v>8</c:v>
                </c:pt>
                <c:pt idx="291">
                  <c:v>0</c:v>
                </c:pt>
                <c:pt idx="292">
                  <c:v>0</c:v>
                </c:pt>
                <c:pt idx="293">
                  <c:v>29</c:v>
                </c:pt>
                <c:pt idx="294">
                  <c:v>0</c:v>
                </c:pt>
                <c:pt idx="295">
                  <c:v>6</c:v>
                </c:pt>
                <c:pt idx="296">
                  <c:v>14</c:v>
                </c:pt>
                <c:pt idx="297">
                  <c:v>34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12</c:v>
                </c:pt>
                <c:pt idx="302">
                  <c:v>8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11</c:v>
                </c:pt>
                <c:pt idx="307">
                  <c:v>11</c:v>
                </c:pt>
                <c:pt idx="308">
                  <c:v>15</c:v>
                </c:pt>
                <c:pt idx="309">
                  <c:v>0</c:v>
                </c:pt>
                <c:pt idx="310">
                  <c:v>29</c:v>
                </c:pt>
                <c:pt idx="311">
                  <c:v>0</c:v>
                </c:pt>
                <c:pt idx="312">
                  <c:v>0</c:v>
                </c:pt>
                <c:pt idx="313">
                  <c:v>11</c:v>
                </c:pt>
                <c:pt idx="314">
                  <c:v>0</c:v>
                </c:pt>
                <c:pt idx="315">
                  <c:v>10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8</c:v>
                </c:pt>
                <c:pt idx="328">
                  <c:v>13</c:v>
                </c:pt>
                <c:pt idx="329">
                  <c:v>36</c:v>
                </c:pt>
                <c:pt idx="330">
                  <c:v>0</c:v>
                </c:pt>
                <c:pt idx="331">
                  <c:v>9</c:v>
                </c:pt>
                <c:pt idx="332">
                  <c:v>0</c:v>
                </c:pt>
                <c:pt idx="333">
                  <c:v>44</c:v>
                </c:pt>
                <c:pt idx="334">
                  <c:v>0</c:v>
                </c:pt>
                <c:pt idx="335">
                  <c:v>6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10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7</c:v>
                </c:pt>
                <c:pt idx="350">
                  <c:v>8</c:v>
                </c:pt>
                <c:pt idx="351">
                  <c:v>0</c:v>
                </c:pt>
                <c:pt idx="352">
                  <c:v>8</c:v>
                </c:pt>
                <c:pt idx="353">
                  <c:v>10</c:v>
                </c:pt>
                <c:pt idx="354">
                  <c:v>0</c:v>
                </c:pt>
                <c:pt idx="355">
                  <c:v>14</c:v>
                </c:pt>
                <c:pt idx="356">
                  <c:v>5</c:v>
                </c:pt>
                <c:pt idx="357">
                  <c:v>35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8.25</c:v>
                </c:pt>
                <c:pt idx="2">
                  <c:v>7.35</c:v>
                </c:pt>
                <c:pt idx="3">
                  <c:v>0</c:v>
                </c:pt>
                <c:pt idx="4">
                  <c:v>0.54400000000000004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3.4049999999999998</c:v>
                </c:pt>
                <c:pt idx="10">
                  <c:v>0</c:v>
                </c:pt>
                <c:pt idx="11">
                  <c:v>4.4859999999999998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5.56</c:v>
                </c:pt>
                <c:pt idx="21">
                  <c:v>3.5070000000000001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1.3</c:v>
                </c:pt>
                <c:pt idx="39">
                  <c:v>0</c:v>
                </c:pt>
                <c:pt idx="40">
                  <c:v>0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0.86099999999999999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6.77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</c:v>
                </c:pt>
                <c:pt idx="60">
                  <c:v>2.34</c:v>
                </c:pt>
                <c:pt idx="61">
                  <c:v>0</c:v>
                </c:pt>
                <c:pt idx="62">
                  <c:v>3.4950000000000001</c:v>
                </c:pt>
                <c:pt idx="63">
                  <c:v>0</c:v>
                </c:pt>
                <c:pt idx="64">
                  <c:v>6.9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0</c:v>
                </c:pt>
                <c:pt idx="71">
                  <c:v>0</c:v>
                </c:pt>
                <c:pt idx="72">
                  <c:v>14.35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2.5499999999999998</c:v>
                </c:pt>
                <c:pt idx="79">
                  <c:v>0</c:v>
                </c:pt>
                <c:pt idx="80">
                  <c:v>0</c:v>
                </c:pt>
                <c:pt idx="81">
                  <c:v>0.36699999999999999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2.6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0.58599999999999997</c:v>
                </c:pt>
                <c:pt idx="94">
                  <c:v>0</c:v>
                </c:pt>
                <c:pt idx="95">
                  <c:v>0</c:v>
                </c:pt>
                <c:pt idx="96">
                  <c:v>0.81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2.46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1.3460000000000001</c:v>
                </c:pt>
                <c:pt idx="106">
                  <c:v>7.9000000000000001E-2</c:v>
                </c:pt>
                <c:pt idx="107">
                  <c:v>7.86</c:v>
                </c:pt>
                <c:pt idx="108">
                  <c:v>2.7</c:v>
                </c:pt>
                <c:pt idx="109">
                  <c:v>3.3</c:v>
                </c:pt>
                <c:pt idx="110">
                  <c:v>0</c:v>
                </c:pt>
                <c:pt idx="111">
                  <c:v>2.8250000000000002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2.7829999999999999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3.32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3.45</c:v>
                </c:pt>
                <c:pt idx="136">
                  <c:v>7.2999999999999995E-2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0.83199999999999996</c:v>
                </c:pt>
                <c:pt idx="142">
                  <c:v>0.56599999999999995</c:v>
                </c:pt>
                <c:pt idx="143">
                  <c:v>0</c:v>
                </c:pt>
                <c:pt idx="144">
                  <c:v>0</c:v>
                </c:pt>
                <c:pt idx="145">
                  <c:v>6400.6400999999996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10554.2598</c:v>
                </c:pt>
                <c:pt idx="150">
                  <c:v>0</c:v>
                </c:pt>
                <c:pt idx="151">
                  <c:v>0</c:v>
                </c:pt>
                <c:pt idx="152">
                  <c:v>6507.8900999999996</c:v>
                </c:pt>
                <c:pt idx="153">
                  <c:v>0</c:v>
                </c:pt>
                <c:pt idx="154">
                  <c:v>479.48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20.079999999999998</c:v>
                </c:pt>
                <c:pt idx="170">
                  <c:v>0.48849999999999999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3.44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1.1299999999999999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3.3650000000000002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0.41399999999999998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1.7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0.47899999999999998</c:v>
                </c:pt>
                <c:pt idx="210">
                  <c:v>0</c:v>
                </c:pt>
                <c:pt idx="211">
                  <c:v>1.3520000000000001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0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0.83799999999999997</c:v>
                </c:pt>
                <c:pt idx="223">
                  <c:v>0</c:v>
                </c:pt>
                <c:pt idx="224">
                  <c:v>6.71</c:v>
                </c:pt>
                <c:pt idx="225">
                  <c:v>0</c:v>
                </c:pt>
                <c:pt idx="226">
                  <c:v>0</c:v>
                </c:pt>
                <c:pt idx="227">
                  <c:v>0.27</c:v>
                </c:pt>
                <c:pt idx="228">
                  <c:v>0</c:v>
                </c:pt>
                <c:pt idx="229">
                  <c:v>0</c:v>
                </c:pt>
                <c:pt idx="230">
                  <c:v>1.77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1.6</c:v>
                </c:pt>
                <c:pt idx="237">
                  <c:v>0.77500000000000002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36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3.9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0.80400000000000005</c:v>
                </c:pt>
                <c:pt idx="254">
                  <c:v>0.68</c:v>
                </c:pt>
                <c:pt idx="255">
                  <c:v>31.34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3.1</c:v>
                </c:pt>
                <c:pt idx="264">
                  <c:v>0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0.43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48.25</c:v>
                </c:pt>
                <c:pt idx="278">
                  <c:v>0</c:v>
                </c:pt>
                <c:pt idx="279">
                  <c:v>2.74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2.94</c:v>
                </c:pt>
                <c:pt idx="284">
                  <c:v>0</c:v>
                </c:pt>
                <c:pt idx="285">
                  <c:v>0</c:v>
                </c:pt>
                <c:pt idx="286">
                  <c:v>16.45</c:v>
                </c:pt>
                <c:pt idx="287">
                  <c:v>0</c:v>
                </c:pt>
                <c:pt idx="288">
                  <c:v>1.1399999999999999</c:v>
                </c:pt>
                <c:pt idx="289">
                  <c:v>7.2</c:v>
                </c:pt>
                <c:pt idx="290">
                  <c:v>3.03</c:v>
                </c:pt>
                <c:pt idx="291">
                  <c:v>0</c:v>
                </c:pt>
                <c:pt idx="292">
                  <c:v>1.276</c:v>
                </c:pt>
                <c:pt idx="293">
                  <c:v>6.93</c:v>
                </c:pt>
                <c:pt idx="294">
                  <c:v>0</c:v>
                </c:pt>
                <c:pt idx="295">
                  <c:v>0</c:v>
                </c:pt>
                <c:pt idx="296">
                  <c:v>0.82</c:v>
                </c:pt>
                <c:pt idx="297">
                  <c:v>9.2200000000000006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16.2</c:v>
                </c:pt>
                <c:pt idx="302">
                  <c:v>0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0.43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7.11</c:v>
                </c:pt>
                <c:pt idx="311">
                  <c:v>0</c:v>
                </c:pt>
                <c:pt idx="312">
                  <c:v>0</c:v>
                </c:pt>
                <c:pt idx="313">
                  <c:v>5.8</c:v>
                </c:pt>
                <c:pt idx="314">
                  <c:v>0</c:v>
                </c:pt>
                <c:pt idx="315">
                  <c:v>1.9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13.84</c:v>
                </c:pt>
                <c:pt idx="323">
                  <c:v>1.0900000000000001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0.33500000000000002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0</c:v>
                </c:pt>
                <c:pt idx="331">
                  <c:v>0.14399999999999999</c:v>
                </c:pt>
                <c:pt idx="332">
                  <c:v>1.845</c:v>
                </c:pt>
                <c:pt idx="333">
                  <c:v>0.71199999999999997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1.27</c:v>
                </c:pt>
                <c:pt idx="350">
                  <c:v>0</c:v>
                </c:pt>
                <c:pt idx="351">
                  <c:v>0</c:v>
                </c:pt>
                <c:pt idx="352">
                  <c:v>1.39</c:v>
                </c:pt>
                <c:pt idx="353">
                  <c:v>1.03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</c:v>
                </c:pt>
                <c:pt idx="357">
                  <c:v>0.442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7.9</c:v>
                </c:pt>
                <c:pt idx="2">
                  <c:v>10</c:v>
                </c:pt>
                <c:pt idx="3">
                  <c:v>2.29</c:v>
                </c:pt>
                <c:pt idx="4">
                  <c:v>0</c:v>
                </c:pt>
                <c:pt idx="5">
                  <c:v>0</c:v>
                </c:pt>
                <c:pt idx="6">
                  <c:v>5.4</c:v>
                </c:pt>
                <c:pt idx="7">
                  <c:v>0</c:v>
                </c:pt>
                <c:pt idx="8">
                  <c:v>0</c:v>
                </c:pt>
                <c:pt idx="9">
                  <c:v>3.18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</c:v>
                </c:pt>
                <c:pt idx="21">
                  <c:v>3.387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12.38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2446.9299000000001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2.17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6.38</c:v>
                </c:pt>
                <c:pt idx="54">
                  <c:v>1.88</c:v>
                </c:pt>
                <c:pt idx="55">
                  <c:v>2.88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7.54</c:v>
                </c:pt>
                <c:pt idx="60">
                  <c:v>2.3199999999999998</c:v>
                </c:pt>
                <c:pt idx="61">
                  <c:v>0</c:v>
                </c:pt>
                <c:pt idx="62">
                  <c:v>3.15</c:v>
                </c:pt>
                <c:pt idx="63">
                  <c:v>10.76</c:v>
                </c:pt>
                <c:pt idx="64">
                  <c:v>6.65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14.12</c:v>
                </c:pt>
                <c:pt idx="73">
                  <c:v>9.5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2.35</c:v>
                </c:pt>
                <c:pt idx="79">
                  <c:v>0</c:v>
                </c:pt>
                <c:pt idx="80">
                  <c:v>7775.9701999999997</c:v>
                </c:pt>
                <c:pt idx="81">
                  <c:v>0.41599999999999998</c:v>
                </c:pt>
                <c:pt idx="82">
                  <c:v>0</c:v>
                </c:pt>
                <c:pt idx="83">
                  <c:v>52.29</c:v>
                </c:pt>
                <c:pt idx="84">
                  <c:v>1.29</c:v>
                </c:pt>
                <c:pt idx="85">
                  <c:v>0</c:v>
                </c:pt>
                <c:pt idx="86">
                  <c:v>2.58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2.41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2.44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1.3</c:v>
                </c:pt>
                <c:pt idx="106">
                  <c:v>0</c:v>
                </c:pt>
                <c:pt idx="107">
                  <c:v>8.2200000000000006</c:v>
                </c:pt>
                <c:pt idx="108">
                  <c:v>2.54</c:v>
                </c:pt>
                <c:pt idx="109">
                  <c:v>0</c:v>
                </c:pt>
                <c:pt idx="110">
                  <c:v>2.12</c:v>
                </c:pt>
                <c:pt idx="111">
                  <c:v>2.57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3.14</c:v>
                </c:pt>
                <c:pt idx="125">
                  <c:v>2.0499999999999998</c:v>
                </c:pt>
                <c:pt idx="126">
                  <c:v>0</c:v>
                </c:pt>
                <c:pt idx="127">
                  <c:v>0</c:v>
                </c:pt>
                <c:pt idx="128">
                  <c:v>4.16</c:v>
                </c:pt>
                <c:pt idx="129">
                  <c:v>0</c:v>
                </c:pt>
                <c:pt idx="130">
                  <c:v>7.06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3.2749999999999999</c:v>
                </c:pt>
                <c:pt idx="136">
                  <c:v>6.9000000000000006E-2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0.85</c:v>
                </c:pt>
                <c:pt idx="142">
                  <c:v>0.57999999999999996</c:v>
                </c:pt>
                <c:pt idx="143">
                  <c:v>4.6500000000000004</c:v>
                </c:pt>
                <c:pt idx="144">
                  <c:v>5226.71</c:v>
                </c:pt>
                <c:pt idx="145">
                  <c:v>6187.27</c:v>
                </c:pt>
                <c:pt idx="146">
                  <c:v>0</c:v>
                </c:pt>
                <c:pt idx="147">
                  <c:v>8616.8896000000004</c:v>
                </c:pt>
                <c:pt idx="148">
                  <c:v>0</c:v>
                </c:pt>
                <c:pt idx="149">
                  <c:v>10595.8604</c:v>
                </c:pt>
                <c:pt idx="150">
                  <c:v>8289.2998000000007</c:v>
                </c:pt>
                <c:pt idx="151">
                  <c:v>0</c:v>
                </c:pt>
                <c:pt idx="152">
                  <c:v>6483.6298999999999</c:v>
                </c:pt>
                <c:pt idx="153">
                  <c:v>1235.8599999999999</c:v>
                </c:pt>
                <c:pt idx="154">
                  <c:v>425.69</c:v>
                </c:pt>
                <c:pt idx="155">
                  <c:v>5105.9701999999997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2076.5700999999999</c:v>
                </c:pt>
                <c:pt idx="167">
                  <c:v>1.9450000000000001</c:v>
                </c:pt>
                <c:pt idx="168">
                  <c:v>0</c:v>
                </c:pt>
                <c:pt idx="169">
                  <c:v>22.2</c:v>
                </c:pt>
                <c:pt idx="170">
                  <c:v>0.53600000000000003</c:v>
                </c:pt>
                <c:pt idx="171">
                  <c:v>0</c:v>
                </c:pt>
                <c:pt idx="172">
                  <c:v>0</c:v>
                </c:pt>
                <c:pt idx="173">
                  <c:v>2613.6698999999999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2.0299999999999998</c:v>
                </c:pt>
                <c:pt idx="179">
                  <c:v>0</c:v>
                </c:pt>
                <c:pt idx="180">
                  <c:v>0.47799999999999998</c:v>
                </c:pt>
                <c:pt idx="181">
                  <c:v>3.37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1.1000000000000001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1.53</c:v>
                </c:pt>
                <c:pt idx="190">
                  <c:v>3.46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0.45750000000000002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334</c:v>
                </c:pt>
                <c:pt idx="199">
                  <c:v>0</c:v>
                </c:pt>
                <c:pt idx="200">
                  <c:v>0</c:v>
                </c:pt>
                <c:pt idx="201">
                  <c:v>1.9350000000000001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0.51400000000000001</c:v>
                </c:pt>
                <c:pt idx="210">
                  <c:v>0</c:v>
                </c:pt>
                <c:pt idx="211">
                  <c:v>1.31</c:v>
                </c:pt>
                <c:pt idx="212">
                  <c:v>7.17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2.2200000000000002</c:v>
                </c:pt>
                <c:pt idx="221">
                  <c:v>0</c:v>
                </c:pt>
                <c:pt idx="222">
                  <c:v>0.77900000000000003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1.45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1.65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1.44</c:v>
                </c:pt>
                <c:pt idx="237">
                  <c:v>0.96</c:v>
                </c:pt>
                <c:pt idx="238">
                  <c:v>0</c:v>
                </c:pt>
                <c:pt idx="239">
                  <c:v>0</c:v>
                </c:pt>
                <c:pt idx="240">
                  <c:v>2.4300000000000002</c:v>
                </c:pt>
                <c:pt idx="241">
                  <c:v>36.4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3.23</c:v>
                </c:pt>
                <c:pt idx="246">
                  <c:v>0.56200000000000006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25.18</c:v>
                </c:pt>
                <c:pt idx="251">
                  <c:v>0</c:v>
                </c:pt>
                <c:pt idx="252">
                  <c:v>2.65</c:v>
                </c:pt>
                <c:pt idx="253">
                  <c:v>0</c:v>
                </c:pt>
                <c:pt idx="254">
                  <c:v>0.62</c:v>
                </c:pt>
                <c:pt idx="255">
                  <c:v>31.1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2.92</c:v>
                </c:pt>
                <c:pt idx="260">
                  <c:v>0</c:v>
                </c:pt>
                <c:pt idx="261">
                  <c:v>52.15</c:v>
                </c:pt>
                <c:pt idx="262">
                  <c:v>0</c:v>
                </c:pt>
                <c:pt idx="263">
                  <c:v>3.32</c:v>
                </c:pt>
                <c:pt idx="264">
                  <c:v>1.2350000000000001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0.64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46.05</c:v>
                </c:pt>
                <c:pt idx="278">
                  <c:v>35.5</c:v>
                </c:pt>
                <c:pt idx="279">
                  <c:v>2.59</c:v>
                </c:pt>
                <c:pt idx="280">
                  <c:v>0</c:v>
                </c:pt>
                <c:pt idx="281">
                  <c:v>19.3</c:v>
                </c:pt>
                <c:pt idx="282">
                  <c:v>7.85</c:v>
                </c:pt>
                <c:pt idx="283">
                  <c:v>2.64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1.105</c:v>
                </c:pt>
                <c:pt idx="289">
                  <c:v>6.6</c:v>
                </c:pt>
                <c:pt idx="290">
                  <c:v>2.96</c:v>
                </c:pt>
                <c:pt idx="291">
                  <c:v>0</c:v>
                </c:pt>
                <c:pt idx="292">
                  <c:v>0</c:v>
                </c:pt>
                <c:pt idx="293">
                  <c:v>6.52</c:v>
                </c:pt>
                <c:pt idx="294">
                  <c:v>0</c:v>
                </c:pt>
                <c:pt idx="295">
                  <c:v>5.99</c:v>
                </c:pt>
                <c:pt idx="296">
                  <c:v>0</c:v>
                </c:pt>
                <c:pt idx="297">
                  <c:v>8.98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15.4</c:v>
                </c:pt>
                <c:pt idx="302">
                  <c:v>3.9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</c:v>
                </c:pt>
                <c:pt idx="307">
                  <c:v>1.3620000000000001</c:v>
                </c:pt>
                <c:pt idx="308">
                  <c:v>0</c:v>
                </c:pt>
                <c:pt idx="309">
                  <c:v>0</c:v>
                </c:pt>
                <c:pt idx="310">
                  <c:v>7.37</c:v>
                </c:pt>
                <c:pt idx="311">
                  <c:v>0</c:v>
                </c:pt>
                <c:pt idx="312">
                  <c:v>0</c:v>
                </c:pt>
                <c:pt idx="313">
                  <c:v>5.55</c:v>
                </c:pt>
                <c:pt idx="314">
                  <c:v>0</c:v>
                </c:pt>
                <c:pt idx="315">
                  <c:v>1.7250000000000001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0.2215</c:v>
                </c:pt>
                <c:pt idx="321">
                  <c:v>0</c:v>
                </c:pt>
                <c:pt idx="322">
                  <c:v>13.76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0.33400000000000002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0.111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0.63600000000000001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1.25</c:v>
                </c:pt>
                <c:pt idx="350">
                  <c:v>1.7050000000000001</c:v>
                </c:pt>
                <c:pt idx="351">
                  <c:v>0</c:v>
                </c:pt>
                <c:pt idx="352">
                  <c:v>1.5</c:v>
                </c:pt>
                <c:pt idx="353">
                  <c:v>0.91</c:v>
                </c:pt>
                <c:pt idx="354">
                  <c:v>0</c:v>
                </c:pt>
                <c:pt idx="355">
                  <c:v>0</c:v>
                </c:pt>
                <c:pt idx="356">
                  <c:v>0.26700000000000002</c:v>
                </c:pt>
                <c:pt idx="357">
                  <c:v>0.32800000000000001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168576"/>
        <c:axId val="96182656"/>
      </c:barChart>
      <c:catAx>
        <c:axId val="9616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82656"/>
        <c:crosses val="autoZero"/>
        <c:auto val="1"/>
        <c:lblAlgn val="ctr"/>
        <c:lblOffset val="100"/>
        <c:noMultiLvlLbl val="0"/>
      </c:catAx>
      <c:valAx>
        <c:axId val="9618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6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Normal="100" workbookViewId="0">
      <selection activeCell="B6" sqref="B6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45912</v>
      </c>
      <c r="F1" s="7"/>
      <c r="G1" s="102"/>
      <c r="H1" s="103"/>
      <c r="I1" s="104" t="s">
        <v>781</v>
      </c>
      <c r="J1" s="105"/>
      <c r="K1" s="133"/>
      <c r="L1" s="7"/>
      <c r="M1" s="7" t="s">
        <v>70</v>
      </c>
      <c r="N1" s="19"/>
      <c r="O1" s="20"/>
      <c r="P1" s="20"/>
      <c r="Q1" s="21" t="s">
        <v>776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783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439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3.5169999999999999</v>
      </c>
      <c r="C4" s="109">
        <f>((B4-K4)/K4)*100</f>
        <v>117.50154607297465</v>
      </c>
      <c r="D4" s="62">
        <f>ALL!D16</f>
        <v>28</v>
      </c>
      <c r="E4" s="62">
        <f>ALL!E16</f>
        <v>10</v>
      </c>
      <c r="F4" s="82">
        <f>ALL!F16</f>
        <v>3.5070000000000001</v>
      </c>
      <c r="G4" s="82">
        <f>ALL!G16</f>
        <v>3.387</v>
      </c>
      <c r="H4" s="63">
        <f>ALL!C16</f>
        <v>3.556</v>
      </c>
      <c r="I4" s="64" t="str">
        <f t="shared" ref="I4:I24" si="0">IF(B4&gt;H4,"Long","Short")</f>
        <v>Short</v>
      </c>
      <c r="J4" s="99">
        <f t="shared" ref="J4:J24" si="1">((B4-H4)/H4)*100</f>
        <v>-1.0967379077615338</v>
      </c>
      <c r="K4" s="136">
        <v>1.617</v>
      </c>
      <c r="L4" s="106">
        <f>C34/100</f>
        <v>0.44543424950863669</v>
      </c>
      <c r="M4" s="24"/>
      <c r="N4" s="94">
        <f>C36/100</f>
        <v>0.40353276585900233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117.50154607297465</v>
      </c>
      <c r="S4" s="32">
        <f t="shared" ref="S4:S24" si="4">B4*P4</f>
        <v>8056.2572665429807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16.93</v>
      </c>
      <c r="C5" s="95">
        <f>((B5-K5)/K5)*100</f>
        <v>13.776881720430101</v>
      </c>
      <c r="D5" s="33">
        <f>ALL!D251</f>
        <v>2</v>
      </c>
      <c r="E5" s="33" t="str">
        <f>ALL!E251</f>
        <v>N/A</v>
      </c>
      <c r="F5" s="83">
        <f>ALL!F251</f>
        <v>16.45</v>
      </c>
      <c r="G5" s="83" t="str">
        <f>ALL!G251</f>
        <v>N/A</v>
      </c>
      <c r="H5" s="34">
        <f>ALL!C251</f>
        <v>15.84</v>
      </c>
      <c r="I5" s="65" t="str">
        <f t="shared" si="0"/>
        <v>Long</v>
      </c>
      <c r="J5" s="100">
        <f t="shared" si="1"/>
        <v>6.8813131313131297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13.776881720430101</v>
      </c>
      <c r="S5" s="36">
        <f t="shared" si="4"/>
        <v>4214.2956989247305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51.5</v>
      </c>
      <c r="C6" s="110">
        <f t="shared" ref="C6:C25" si="6">((B6-K6)/K6)*100</f>
        <v>53.639618138424808</v>
      </c>
      <c r="D6" s="37" t="str">
        <f>ALL!D232</f>
        <v>N/A</v>
      </c>
      <c r="E6" s="37">
        <f>ALL!E232</f>
        <v>4</v>
      </c>
      <c r="F6" s="84" t="str">
        <f>ALL!F232</f>
        <v>N/A</v>
      </c>
      <c r="G6" s="84">
        <f>ALL!G232</f>
        <v>52.15</v>
      </c>
      <c r="H6" s="34">
        <f>ALL!C232</f>
        <v>55.65</v>
      </c>
      <c r="I6" s="65" t="str">
        <f t="shared" si="0"/>
        <v>Short</v>
      </c>
      <c r="J6" s="101">
        <f t="shared" si="1"/>
        <v>-7.4573225516621724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53.639618138424808</v>
      </c>
      <c r="S6" s="40">
        <f t="shared" si="4"/>
        <v>5690.8114558472544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19.34</v>
      </c>
      <c r="C7" s="95">
        <f>((B7-K7)/K7)*100</f>
        <v>23.184713375796186</v>
      </c>
      <c r="D7" s="33" t="str">
        <f>ALL!D248</f>
        <v>N/A</v>
      </c>
      <c r="E7" s="33">
        <f>ALL!E248</f>
        <v>14</v>
      </c>
      <c r="F7" s="83" t="str">
        <f>ALL!F248</f>
        <v>N/A</v>
      </c>
      <c r="G7" s="83">
        <f>ALL!G248</f>
        <v>19.3</v>
      </c>
      <c r="H7" s="34">
        <f>ALL!C248</f>
        <v>20.079999999999998</v>
      </c>
      <c r="I7" s="65" t="str">
        <f t="shared" si="0"/>
        <v>Short</v>
      </c>
      <c r="J7" s="100">
        <f>((B7-H7)/H7)*100</f>
        <v>-3.685258964143419</v>
      </c>
      <c r="K7" s="137">
        <v>15.7</v>
      </c>
      <c r="L7" s="25"/>
      <c r="M7" s="42">
        <f>-N4+L4</f>
        <v>4.1901483649634363E-2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23.184713375796186</v>
      </c>
      <c r="S7" s="36">
        <f t="shared" si="4"/>
        <v>4562.7617834394905</v>
      </c>
      <c r="T7" s="25"/>
      <c r="U7" s="25"/>
    </row>
    <row r="8" spans="1:21" s="26" customFormat="1" ht="15" customHeight="1" x14ac:dyDescent="0.2">
      <c r="A8" s="92" t="s">
        <v>387</v>
      </c>
      <c r="B8" s="129">
        <f>ALL!B96</f>
        <v>8.4700000000000006</v>
      </c>
      <c r="C8" s="110">
        <f t="shared" si="6"/>
        <v>12.037037037037052</v>
      </c>
      <c r="D8" s="37">
        <f>ALL!D96</f>
        <v>25</v>
      </c>
      <c r="E8" s="37">
        <f>ALL!E96</f>
        <v>8</v>
      </c>
      <c r="F8" s="84">
        <f>ALL!F96</f>
        <v>7.86</v>
      </c>
      <c r="G8" s="84">
        <f>ALL!G96</f>
        <v>8.2200000000000006</v>
      </c>
      <c r="H8" s="34">
        <f>ALL!C96</f>
        <v>8.7650000000000006</v>
      </c>
      <c r="I8" s="65" t="str">
        <f t="shared" si="0"/>
        <v>Short</v>
      </c>
      <c r="J8" s="101">
        <f t="shared" si="1"/>
        <v>-3.3656588705077</v>
      </c>
      <c r="K8" s="138">
        <v>7.56</v>
      </c>
      <c r="L8" s="25"/>
      <c r="M8" s="25"/>
      <c r="N8" s="25"/>
      <c r="O8" s="92" t="s">
        <v>387</v>
      </c>
      <c r="P8" s="35">
        <f t="shared" si="5"/>
        <v>489.94708994708998</v>
      </c>
      <c r="Q8" s="37">
        <f t="shared" si="2"/>
        <v>3704</v>
      </c>
      <c r="R8" s="98">
        <f t="shared" si="3"/>
        <v>12.037037037037052</v>
      </c>
      <c r="S8" s="40">
        <f t="shared" si="4"/>
        <v>4149.8518518518522</v>
      </c>
      <c r="T8" s="25"/>
      <c r="U8" s="25"/>
    </row>
    <row r="9" spans="1:21" s="26" customFormat="1" ht="15" customHeight="1" x14ac:dyDescent="0.2">
      <c r="A9" s="91" t="s">
        <v>393</v>
      </c>
      <c r="B9" s="128">
        <f>ALL!B260</f>
        <v>6.04</v>
      </c>
      <c r="C9" s="95">
        <f>((B9-K9)/K9)*100</f>
        <v>8.6330935251798646</v>
      </c>
      <c r="D9" s="33" t="str">
        <f>ALL!D260</f>
        <v>N/A</v>
      </c>
      <c r="E9" s="33">
        <f>ALL!E260</f>
        <v>6</v>
      </c>
      <c r="F9" s="83" t="str">
        <f>ALL!F260</f>
        <v>N/A</v>
      </c>
      <c r="G9" s="83">
        <f>ALL!G260</f>
        <v>5.99</v>
      </c>
      <c r="H9" s="34">
        <f>ALL!C260</f>
        <v>6.17</v>
      </c>
      <c r="I9" s="65" t="str">
        <f t="shared" si="0"/>
        <v>Short</v>
      </c>
      <c r="J9" s="100">
        <f t="shared" si="1"/>
        <v>-2.1069692058346821</v>
      </c>
      <c r="K9" s="137">
        <v>5.56</v>
      </c>
      <c r="L9" s="25"/>
      <c r="M9" s="25"/>
      <c r="N9" s="25"/>
      <c r="O9" s="91" t="s">
        <v>393</v>
      </c>
      <c r="P9" s="35">
        <f t="shared" si="5"/>
        <v>666.18705035971232</v>
      </c>
      <c r="Q9" s="33">
        <f t="shared" si="2"/>
        <v>3704</v>
      </c>
      <c r="R9" s="97">
        <f t="shared" si="3"/>
        <v>8.6330935251798646</v>
      </c>
      <c r="S9" s="36">
        <f t="shared" si="4"/>
        <v>4023.7697841726626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7.33</v>
      </c>
      <c r="C10" s="110">
        <f t="shared" si="6"/>
        <v>22.370617696160263</v>
      </c>
      <c r="D10" s="37" t="str">
        <f>ALL!D185</f>
        <v>N/A</v>
      </c>
      <c r="E10" s="37">
        <f>ALL!E185</f>
        <v>3</v>
      </c>
      <c r="F10" s="84" t="str">
        <f>ALL!F185</f>
        <v>N/A</v>
      </c>
      <c r="G10" s="84">
        <f>ALL!G185</f>
        <v>7.17</v>
      </c>
      <c r="H10" s="34">
        <f>ALL!C185</f>
        <v>7.82</v>
      </c>
      <c r="I10" s="65" t="str">
        <f t="shared" si="0"/>
        <v>Short</v>
      </c>
      <c r="J10" s="101">
        <f>((B10-H10)/H10)*100</f>
        <v>-6.2659846547314597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22.370617696160263</v>
      </c>
      <c r="S10" s="40">
        <f t="shared" si="4"/>
        <v>4532.6076794657756</v>
      </c>
      <c r="T10" s="25"/>
      <c r="U10" s="25"/>
    </row>
    <row r="11" spans="1:21" s="26" customFormat="1" ht="15" customHeight="1" x14ac:dyDescent="0.2">
      <c r="A11" s="91" t="s">
        <v>438</v>
      </c>
      <c r="B11" s="128">
        <f>ALL!B294</f>
        <v>0.66200000000000003</v>
      </c>
      <c r="C11" s="95">
        <f t="shared" si="6"/>
        <v>18.637992831541215</v>
      </c>
      <c r="D11" s="33" t="str">
        <f>ALL!D294</f>
        <v>N/A</v>
      </c>
      <c r="E11" s="33">
        <f>ALL!E294</f>
        <v>6</v>
      </c>
      <c r="F11" s="83" t="str">
        <f>ALL!F294</f>
        <v>N/A</v>
      </c>
      <c r="G11" s="83">
        <f>ALL!G294</f>
        <v>0.63600000000000001</v>
      </c>
      <c r="H11" s="34">
        <f>ALL!C294</f>
        <v>0.73399999999999999</v>
      </c>
      <c r="I11" s="65" t="str">
        <f t="shared" si="0"/>
        <v>Short</v>
      </c>
      <c r="J11" s="100">
        <f t="shared" si="1"/>
        <v>-9.8092643051771056</v>
      </c>
      <c r="K11" s="137">
        <v>0.55800000000000005</v>
      </c>
      <c r="L11" s="25"/>
      <c r="M11" s="25"/>
      <c r="N11" s="25"/>
      <c r="O11" s="91" t="s">
        <v>438</v>
      </c>
      <c r="P11" s="35">
        <f t="shared" si="5"/>
        <v>6637.992831541218</v>
      </c>
      <c r="Q11" s="33">
        <f t="shared" si="2"/>
        <v>3704</v>
      </c>
      <c r="R11" s="97">
        <f t="shared" si="3"/>
        <v>18.637992831541215</v>
      </c>
      <c r="S11" s="36">
        <f t="shared" si="4"/>
        <v>4394.3512544802861</v>
      </c>
      <c r="T11" s="25"/>
      <c r="U11" s="25"/>
    </row>
    <row r="12" spans="1:21" s="26" customFormat="1" ht="15" customHeight="1" x14ac:dyDescent="0.2">
      <c r="A12" s="92" t="s">
        <v>786</v>
      </c>
      <c r="B12" s="129">
        <f>ALL!O19</f>
        <v>8</v>
      </c>
      <c r="C12" s="110">
        <f>((B12-K12)/K12)*100</f>
        <v>64.102564102564102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63.599182004089997</v>
      </c>
      <c r="K12" s="138">
        <v>4.875</v>
      </c>
      <c r="L12" s="25"/>
      <c r="M12" s="25"/>
      <c r="N12" s="25"/>
      <c r="O12" s="92" t="s">
        <v>786</v>
      </c>
      <c r="P12" s="35">
        <f t="shared" si="5"/>
        <v>759.79487179487182</v>
      </c>
      <c r="Q12" s="107">
        <f t="shared" si="2"/>
        <v>3704</v>
      </c>
      <c r="R12" s="98">
        <f t="shared" si="3"/>
        <v>64.102564102564102</v>
      </c>
      <c r="S12" s="40">
        <f t="shared" si="4"/>
        <v>6078.3589743589746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14.35</v>
      </c>
      <c r="C13" s="95">
        <f t="shared" si="6"/>
        <v>16.288492706645055</v>
      </c>
      <c r="D13" s="33">
        <f>ALL!D64</f>
        <v>0</v>
      </c>
      <c r="E13" s="33">
        <f>ALL!E64</f>
        <v>9</v>
      </c>
      <c r="F13" s="83">
        <f>ALL!F64</f>
        <v>14.35</v>
      </c>
      <c r="G13" s="83">
        <f>ALL!G64</f>
        <v>14.12</v>
      </c>
      <c r="H13" s="34">
        <f>ALL!C64</f>
        <v>13.81</v>
      </c>
      <c r="I13" s="65" t="str">
        <f t="shared" si="0"/>
        <v>Long</v>
      </c>
      <c r="J13" s="100">
        <f t="shared" si="1"/>
        <v>3.9102099927588641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16.288492706645055</v>
      </c>
      <c r="S13" s="36">
        <f t="shared" si="4"/>
        <v>4307.3257698541329</v>
      </c>
      <c r="T13" s="25"/>
      <c r="U13" s="25"/>
    </row>
    <row r="14" spans="1:21" s="26" customFormat="1" ht="15" customHeight="1" x14ac:dyDescent="0.2">
      <c r="A14" s="92" t="s">
        <v>555</v>
      </c>
      <c r="B14" s="129">
        <f>ALL!B154</f>
        <v>3.33</v>
      </c>
      <c r="C14" s="110">
        <f t="shared" si="6"/>
        <v>149.75624390609767</v>
      </c>
      <c r="D14" s="37">
        <f>ALL!D154</f>
        <v>25</v>
      </c>
      <c r="E14" s="37">
        <f>ALL!E154</f>
        <v>11</v>
      </c>
      <c r="F14" s="84">
        <f>ALL!F154</f>
        <v>3.44</v>
      </c>
      <c r="G14" s="84">
        <f>ALL!G154</f>
        <v>3.37</v>
      </c>
      <c r="H14" s="34">
        <f>ALL!C154</f>
        <v>3.36</v>
      </c>
      <c r="I14" s="65" t="str">
        <f t="shared" si="0"/>
        <v>Short</v>
      </c>
      <c r="J14" s="101">
        <f t="shared" si="1"/>
        <v>-0.89285714285713713</v>
      </c>
      <c r="K14" s="138">
        <v>1.3332999999999999</v>
      </c>
      <c r="L14" s="25"/>
      <c r="M14" s="25"/>
      <c r="N14" s="25"/>
      <c r="O14" s="92" t="s">
        <v>555</v>
      </c>
      <c r="P14" s="35">
        <f t="shared" si="5"/>
        <v>2778.0694517362936</v>
      </c>
      <c r="Q14" s="108">
        <f t="shared" si="2"/>
        <v>3704</v>
      </c>
      <c r="R14" s="97">
        <f t="shared" si="3"/>
        <v>149.75624390609767</v>
      </c>
      <c r="S14" s="36">
        <f t="shared" si="4"/>
        <v>9250.9712742818574</v>
      </c>
      <c r="T14" s="25"/>
      <c r="U14" s="25"/>
    </row>
    <row r="15" spans="1:21" s="26" customFormat="1" ht="15" customHeight="1" x14ac:dyDescent="0.2">
      <c r="A15" s="91" t="s">
        <v>435</v>
      </c>
      <c r="B15" s="128">
        <f>ALL!B159</f>
        <v>5.97</v>
      </c>
      <c r="C15" s="95">
        <f t="shared" si="6"/>
        <v>0.5050505050504942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6.08</v>
      </c>
      <c r="I15" s="65" t="str">
        <f t="shared" si="0"/>
        <v>Short</v>
      </c>
      <c r="J15" s="100">
        <f t="shared" si="1"/>
        <v>-1.8092105263157947</v>
      </c>
      <c r="K15" s="137">
        <v>5.94</v>
      </c>
      <c r="L15" s="25"/>
      <c r="M15" s="25" t="s">
        <v>54</v>
      </c>
      <c r="N15" s="25"/>
      <c r="O15" s="91" t="s">
        <v>435</v>
      </c>
      <c r="P15" s="35">
        <f t="shared" si="5"/>
        <v>623.56902356902356</v>
      </c>
      <c r="Q15" s="108">
        <f t="shared" si="2"/>
        <v>3704</v>
      </c>
      <c r="R15" s="97">
        <f t="shared" si="3"/>
        <v>0.5050505050504942</v>
      </c>
      <c r="S15" s="36">
        <f t="shared" si="4"/>
        <v>3722.7070707070707</v>
      </c>
      <c r="T15" s="25"/>
      <c r="U15" s="25"/>
    </row>
    <row r="16" spans="1:21" s="26" customFormat="1" ht="15" customHeight="1" x14ac:dyDescent="0.2">
      <c r="A16" s="92" t="s">
        <v>384</v>
      </c>
      <c r="B16" s="129">
        <f>ALL!O115</f>
        <v>2.8650000000000002</v>
      </c>
      <c r="C16" s="110">
        <f t="shared" si="6"/>
        <v>49.218750000000014</v>
      </c>
      <c r="D16" s="37">
        <f>ALL!D330</f>
        <v>1</v>
      </c>
      <c r="E16" s="37">
        <f>ALL!E330</f>
        <v>8</v>
      </c>
      <c r="F16" s="84">
        <f>ALL!F330</f>
        <v>2.8250000000000002</v>
      </c>
      <c r="G16" s="84">
        <f>ALL!G330</f>
        <v>2.57</v>
      </c>
      <c r="H16" s="34">
        <f>ALL!C330</f>
        <v>2.5049999999999999</v>
      </c>
      <c r="I16" s="65" t="str">
        <f t="shared" si="0"/>
        <v>Long</v>
      </c>
      <c r="J16" s="101">
        <f t="shared" si="1"/>
        <v>14.371257485029954</v>
      </c>
      <c r="K16" s="138">
        <v>1.92</v>
      </c>
      <c r="L16" s="25"/>
      <c r="M16" s="41"/>
      <c r="N16" s="25"/>
      <c r="O16" s="92" t="s">
        <v>384</v>
      </c>
      <c r="P16" s="35">
        <f t="shared" si="5"/>
        <v>1929.1666666666667</v>
      </c>
      <c r="Q16" s="107">
        <f t="shared" si="2"/>
        <v>3704</v>
      </c>
      <c r="R16" s="98">
        <f t="shared" si="3"/>
        <v>49.218750000000014</v>
      </c>
      <c r="S16" s="40">
        <f t="shared" si="4"/>
        <v>5527.0625000000009</v>
      </c>
      <c r="T16" s="25"/>
      <c r="U16" s="25"/>
    </row>
    <row r="17" spans="1:21" s="26" customFormat="1" ht="15" customHeight="1" x14ac:dyDescent="0.2">
      <c r="A17" s="91" t="s">
        <v>649</v>
      </c>
      <c r="B17" s="128">
        <f>ALL!B258</f>
        <v>7.0960000000000001</v>
      </c>
      <c r="C17" s="95">
        <f t="shared" si="6"/>
        <v>84.3116883116883</v>
      </c>
      <c r="D17" s="33">
        <f>ALL!D258</f>
        <v>27</v>
      </c>
      <c r="E17" s="33">
        <f>ALL!E258</f>
        <v>29</v>
      </c>
      <c r="F17" s="83">
        <f>ALL!F258</f>
        <v>6.93</v>
      </c>
      <c r="G17" s="83">
        <f>ALL!G258</f>
        <v>6.52</v>
      </c>
      <c r="H17" s="34">
        <f>ALL!C258</f>
        <v>6.67</v>
      </c>
      <c r="I17" s="65" t="str">
        <f t="shared" si="0"/>
        <v>Long</v>
      </c>
      <c r="J17" s="100">
        <f t="shared" si="1"/>
        <v>6.3868065967016507</v>
      </c>
      <c r="K17" s="137">
        <v>3.85</v>
      </c>
      <c r="L17" s="25"/>
      <c r="M17" s="25"/>
      <c r="N17" s="25"/>
      <c r="O17" s="91" t="s">
        <v>649</v>
      </c>
      <c r="P17" s="35">
        <f t="shared" si="5"/>
        <v>962.07792207792204</v>
      </c>
      <c r="Q17" s="108">
        <f t="shared" si="2"/>
        <v>3704</v>
      </c>
      <c r="R17" s="97">
        <f t="shared" si="3"/>
        <v>84.3116883116883</v>
      </c>
      <c r="S17" s="36">
        <f t="shared" si="4"/>
        <v>6826.9049350649348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6.93</v>
      </c>
      <c r="C18" s="110">
        <f>((B18-K18)/K18)*100</f>
        <v>53.658536585365859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6.81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53.658536585365859</v>
      </c>
      <c r="S18" s="40">
        <f t="shared" si="4"/>
        <v>5691.5121951219517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18.72</v>
      </c>
      <c r="C19" s="95">
        <f t="shared" si="6"/>
        <v>24.79999999999999</v>
      </c>
      <c r="D19" s="33" t="str">
        <f>ALL!D190</f>
        <v>N/A</v>
      </c>
      <c r="E19" s="33" t="str">
        <f>ALL!E190</f>
        <v>N/A</v>
      </c>
      <c r="F19" s="83" t="str">
        <f>ALL!F190</f>
        <v>N/A</v>
      </c>
      <c r="G19" s="83" t="str">
        <f>ALL!G190</f>
        <v>N/A</v>
      </c>
      <c r="H19" s="34">
        <f>ALL!C190</f>
        <v>18.100000000000001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24.79999999999999</v>
      </c>
      <c r="S19" s="36">
        <f t="shared" si="4"/>
        <v>4622.5919999999996</v>
      </c>
      <c r="T19" s="25"/>
      <c r="U19" s="25"/>
    </row>
    <row r="20" spans="1:21" s="26" customFormat="1" ht="15" customHeight="1" x14ac:dyDescent="0.2">
      <c r="A20" s="92" t="s">
        <v>383</v>
      </c>
      <c r="B20" s="129">
        <f>ALL!B112</f>
        <v>3.2879999999999998</v>
      </c>
      <c r="C20" s="110">
        <f>((B20-K20)/K20)*100</f>
        <v>47.443946188340803</v>
      </c>
      <c r="D20" s="37">
        <f>ALL!D112</f>
        <v>58</v>
      </c>
      <c r="E20" s="37">
        <v>2</v>
      </c>
      <c r="F20" s="84">
        <f>ALL!F112</f>
        <v>2.7829999999999999</v>
      </c>
      <c r="G20" s="84">
        <f>ALL!G112</f>
        <v>3.14</v>
      </c>
      <c r="H20" s="34">
        <f>ALL!C112</f>
        <v>3.3279999999999998</v>
      </c>
      <c r="I20" s="65" t="str">
        <f>IF(B20&gt;H20,"Long","Short")</f>
        <v>Short</v>
      </c>
      <c r="J20" s="101">
        <f>((B20-H20)/H20)*100</f>
        <v>-1.201923076923078</v>
      </c>
      <c r="K20" s="138">
        <v>2.23</v>
      </c>
      <c r="L20" s="25"/>
      <c r="M20" s="25"/>
      <c r="N20" s="25"/>
      <c r="O20" s="92" t="s">
        <v>383</v>
      </c>
      <c r="P20" s="35">
        <f t="shared" si="5"/>
        <v>1660.9865470852019</v>
      </c>
      <c r="Q20" s="107">
        <f t="shared" si="2"/>
        <v>3704</v>
      </c>
      <c r="R20" s="98">
        <f t="shared" si="3"/>
        <v>47.443946188340803</v>
      </c>
      <c r="S20" s="40">
        <f t="shared" si="4"/>
        <v>5461.3237668161437</v>
      </c>
      <c r="T20" s="25"/>
      <c r="U20" s="25"/>
    </row>
    <row r="21" spans="1:21" s="26" customFormat="1" ht="15" customHeight="1" x14ac:dyDescent="0.2">
      <c r="A21" s="91" t="s">
        <v>785</v>
      </c>
      <c r="B21" s="129">
        <f>ALL!B341</f>
        <v>2.0499999999999998</v>
      </c>
      <c r="C21" s="95">
        <f>((B21-K21)/K21)*100</f>
        <v>56.48854961832059</v>
      </c>
      <c r="D21" s="33" t="str">
        <f>ALL!D341</f>
        <v>N/A</v>
      </c>
      <c r="E21" s="33">
        <f>ALL!E341</f>
        <v>8</v>
      </c>
      <c r="F21" s="83" t="str">
        <f>ALL!F341</f>
        <v>N/A</v>
      </c>
      <c r="G21" s="83">
        <f>ALL!G341</f>
        <v>2.0499999999999998</v>
      </c>
      <c r="H21" s="34">
        <f>ALL!C341</f>
        <v>2.21</v>
      </c>
      <c r="I21" s="65" t="str">
        <f>IF(B21&gt;H21,"Long","Short")</f>
        <v>Short</v>
      </c>
      <c r="J21" s="100">
        <f>((B21-H21)/H21)*100</f>
        <v>-7.2398190045248931</v>
      </c>
      <c r="K21" s="137">
        <v>1.31</v>
      </c>
      <c r="L21" s="25"/>
      <c r="M21" s="25"/>
      <c r="N21" s="25"/>
      <c r="O21" s="91" t="s">
        <v>777</v>
      </c>
      <c r="P21" s="35">
        <f t="shared" si="5"/>
        <v>2827.4809160305344</v>
      </c>
      <c r="Q21" s="108">
        <v>4762</v>
      </c>
      <c r="R21" s="98">
        <f t="shared" si="3"/>
        <v>56.48854961832059</v>
      </c>
      <c r="S21" s="36">
        <f>P21*B21</f>
        <v>5796.3358778625952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6.77</v>
      </c>
      <c r="C22" s="110">
        <f>((B22-K22)/K22)*100</f>
        <v>24.448529411764689</v>
      </c>
      <c r="D22" s="37">
        <f>ALL!D49</f>
        <v>0</v>
      </c>
      <c r="E22" s="37">
        <f>ALL!E49</f>
        <v>8</v>
      </c>
      <c r="F22" s="84">
        <f>ALL!F49</f>
        <v>6.77</v>
      </c>
      <c r="G22" s="84">
        <f>ALL!G49</f>
        <v>6.38</v>
      </c>
      <c r="H22" s="34">
        <f>ALL!C49</f>
        <v>6.28</v>
      </c>
      <c r="I22" s="65" t="str">
        <f>IF(B22&gt;H22,"Long","Short")</f>
        <v>Long</v>
      </c>
      <c r="J22" s="101">
        <f>((B22-H22)/H22)*100</f>
        <v>7.8025477707006257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24.448529411764689</v>
      </c>
      <c r="S22" s="40">
        <f t="shared" si="4"/>
        <v>4609.573529411764</v>
      </c>
      <c r="T22" s="25"/>
      <c r="U22" s="25"/>
    </row>
    <row r="23" spans="1:21" s="26" customFormat="1" ht="15" customHeight="1" x14ac:dyDescent="0.2">
      <c r="A23" s="91" t="s">
        <v>436</v>
      </c>
      <c r="B23" s="128">
        <f>ALL!B58</f>
        <v>11.26</v>
      </c>
      <c r="C23" s="95">
        <f t="shared" si="6"/>
        <v>19.279661016949156</v>
      </c>
      <c r="D23" s="33" t="str">
        <f>ALL!D58</f>
        <v>N/A</v>
      </c>
      <c r="E23" s="33">
        <f>ALL!E58</f>
        <v>11</v>
      </c>
      <c r="F23" s="83" t="str">
        <f>ALL!F58</f>
        <v>N/A</v>
      </c>
      <c r="G23" s="83">
        <f>ALL!G58</f>
        <v>10.76</v>
      </c>
      <c r="H23" s="34">
        <v>6.42</v>
      </c>
      <c r="I23" s="65" t="str">
        <f>IF(B58&gt;H58,"Long","Short")</f>
        <v>Short</v>
      </c>
      <c r="J23" s="100">
        <f t="shared" si="1"/>
        <v>75.389408099688467</v>
      </c>
      <c r="K23" s="137">
        <v>9.44</v>
      </c>
      <c r="L23" s="25"/>
      <c r="M23" s="25"/>
      <c r="N23" s="25"/>
      <c r="O23" s="91" t="s">
        <v>436</v>
      </c>
      <c r="P23" s="35">
        <f t="shared" si="5"/>
        <v>392.37288135593224</v>
      </c>
      <c r="Q23" s="108">
        <f>P23*K23</f>
        <v>3704</v>
      </c>
      <c r="R23" s="97">
        <f>((B23-K23)/K23)*100</f>
        <v>19.279661016949156</v>
      </c>
      <c r="S23" s="36">
        <f>B23*P23</f>
        <v>4418.1186440677966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22.86</v>
      </c>
      <c r="C24" s="110">
        <f t="shared" si="6"/>
        <v>23.701298701298697</v>
      </c>
      <c r="D24" s="37">
        <f>ALL!D143</f>
        <v>54</v>
      </c>
      <c r="E24" s="37">
        <f>ALL!E143</f>
        <v>9</v>
      </c>
      <c r="F24" s="84">
        <f>ALL!F143</f>
        <v>20.079999999999998</v>
      </c>
      <c r="G24" s="84">
        <f>ALL!G143</f>
        <v>22.2</v>
      </c>
      <c r="H24" s="34">
        <f>ALL!C143</f>
        <v>23.52</v>
      </c>
      <c r="I24" s="65" t="str">
        <f t="shared" si="0"/>
        <v>Short</v>
      </c>
      <c r="J24" s="101">
        <f t="shared" si="1"/>
        <v>-2.8061224489795924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23.701298701298697</v>
      </c>
      <c r="S24" s="40">
        <f t="shared" si="4"/>
        <v>4581.8961038961033</v>
      </c>
      <c r="T24" s="25"/>
      <c r="U24" s="25"/>
    </row>
    <row r="25" spans="1:21" s="26" customFormat="1" ht="15" customHeight="1" x14ac:dyDescent="0.2">
      <c r="A25" s="91" t="s">
        <v>388</v>
      </c>
      <c r="B25" s="128">
        <f>ALL!B109</f>
        <v>12.385</v>
      </c>
      <c r="C25" s="95">
        <f t="shared" si="6"/>
        <v>61.684073107049599</v>
      </c>
      <c r="D25" s="33" t="str">
        <f>ALL!D109</f>
        <v>N/A</v>
      </c>
      <c r="E25" s="33" t="str">
        <f>ALL!E109</f>
        <v>N/A</v>
      </c>
      <c r="F25" s="83" t="str">
        <f>ALL!F109</f>
        <v>N/A</v>
      </c>
      <c r="G25" s="83" t="str">
        <f>ALL!G109</f>
        <v>N/A</v>
      </c>
      <c r="H25" s="34">
        <f>ALL!C109</f>
        <v>11.824999999999999</v>
      </c>
      <c r="I25" s="65" t="str">
        <f t="shared" ref="I25:I30" si="7">IF(B25&gt;H25,"Long","Short")</f>
        <v>Long</v>
      </c>
      <c r="J25" s="100">
        <f t="shared" ref="J25:J30" si="8">((B25-H25)/H25)*100</f>
        <v>4.7357293868921815</v>
      </c>
      <c r="K25" s="137">
        <v>7.66</v>
      </c>
      <c r="L25" s="25"/>
      <c r="M25" s="25"/>
      <c r="N25" s="25"/>
      <c r="O25" s="91" t="s">
        <v>388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61.684073107049599</v>
      </c>
      <c r="S25" s="36">
        <f t="shared" ref="S25:S30" si="11">B25*P25</f>
        <v>5988.7780678851177</v>
      </c>
      <c r="T25" s="25"/>
      <c r="U25" s="25"/>
    </row>
    <row r="26" spans="1:21" s="26" customFormat="1" ht="15" customHeight="1" x14ac:dyDescent="0.2">
      <c r="A26" s="92" t="s">
        <v>592</v>
      </c>
      <c r="B26" s="129">
        <f>ALL!B195</f>
        <v>0.83799999999999997</v>
      </c>
      <c r="C26" s="110">
        <f>((B26-K26)/K26)*100</f>
        <v>5.4088050314465317</v>
      </c>
      <c r="D26" s="37">
        <f>ALL!D195</f>
        <v>0</v>
      </c>
      <c r="E26" s="37">
        <f>ALL!E195</f>
        <v>29</v>
      </c>
      <c r="F26" s="84">
        <f>ALL!F195</f>
        <v>0.83799999999999997</v>
      </c>
      <c r="G26" s="84">
        <f>ALL!G195</f>
        <v>0.77900000000000003</v>
      </c>
      <c r="H26" s="34">
        <f>ALL!C195</f>
        <v>0.78400000000000003</v>
      </c>
      <c r="I26" s="65" t="str">
        <f t="shared" si="7"/>
        <v>Long</v>
      </c>
      <c r="J26" s="101">
        <f t="shared" si="8"/>
        <v>6.887755102040809</v>
      </c>
      <c r="K26" s="138">
        <v>0.79500000000000004</v>
      </c>
      <c r="L26" s="25"/>
      <c r="M26" s="25"/>
      <c r="N26" s="25"/>
      <c r="O26" s="92" t="s">
        <v>592</v>
      </c>
      <c r="P26" s="35">
        <f t="shared" si="5"/>
        <v>4659.1194968553455</v>
      </c>
      <c r="Q26" s="107">
        <f t="shared" si="9"/>
        <v>3704</v>
      </c>
      <c r="R26" s="98">
        <f t="shared" si="10"/>
        <v>5.4088050314465317</v>
      </c>
      <c r="S26" s="40">
        <f t="shared" si="11"/>
        <v>3904.3421383647792</v>
      </c>
      <c r="T26" s="25"/>
      <c r="U26" s="25"/>
    </row>
    <row r="27" spans="1:21" s="26" customFormat="1" ht="15" customHeight="1" x14ac:dyDescent="0.2">
      <c r="A27" s="91" t="s">
        <v>558</v>
      </c>
      <c r="B27" s="128">
        <f>ALL!B158</f>
        <v>1.22</v>
      </c>
      <c r="C27" s="95">
        <f>((B27-K27)/K27)*100</f>
        <v>16.412213740458011</v>
      </c>
      <c r="D27" s="33">
        <f>ALL!D158</f>
        <v>12</v>
      </c>
      <c r="E27" s="33">
        <f>ALL!E158</f>
        <v>29</v>
      </c>
      <c r="F27" s="83">
        <f>ALL!F158</f>
        <v>1.1299999999999999</v>
      </c>
      <c r="G27" s="83">
        <f>ALL!G158</f>
        <v>1.1000000000000001</v>
      </c>
      <c r="H27" s="34">
        <f>ALL!C158</f>
        <v>1.18</v>
      </c>
      <c r="I27" s="65" t="str">
        <f t="shared" si="7"/>
        <v>Long</v>
      </c>
      <c r="J27" s="100">
        <f t="shared" si="8"/>
        <v>3.3898305084745797</v>
      </c>
      <c r="K27" s="137">
        <v>1.048</v>
      </c>
      <c r="L27" s="25"/>
      <c r="M27" s="25"/>
      <c r="N27" s="25"/>
      <c r="O27" s="91" t="s">
        <v>558</v>
      </c>
      <c r="P27" s="35">
        <f t="shared" si="5"/>
        <v>3534.3511450381679</v>
      </c>
      <c r="Q27" s="108">
        <f t="shared" si="9"/>
        <v>3704</v>
      </c>
      <c r="R27" s="97">
        <f t="shared" si="10"/>
        <v>16.412213740458011</v>
      </c>
      <c r="S27" s="36">
        <f t="shared" si="11"/>
        <v>4311.9083969465646</v>
      </c>
      <c r="T27" s="25"/>
      <c r="U27" s="25"/>
    </row>
    <row r="28" spans="1:21" s="26" customFormat="1" ht="15" customHeight="1" x14ac:dyDescent="0.2">
      <c r="A28" s="92" t="s">
        <v>618</v>
      </c>
      <c r="B28" s="129">
        <f>ALL!B222</f>
        <v>25.7</v>
      </c>
      <c r="C28" s="110">
        <f>((B28-K28)/K28)*100</f>
        <v>24.515503875968985</v>
      </c>
      <c r="D28" s="37" t="str">
        <f>ALL!D222</f>
        <v>N/A</v>
      </c>
      <c r="E28" s="37">
        <f>ALL!E222</f>
        <v>10</v>
      </c>
      <c r="F28" s="84" t="str">
        <f>ALL!F222</f>
        <v>N/A</v>
      </c>
      <c r="G28" s="84">
        <f>ALL!G222</f>
        <v>25.18</v>
      </c>
      <c r="H28" s="34">
        <f>ALL!C222</f>
        <v>27.42</v>
      </c>
      <c r="I28" s="65" t="str">
        <f t="shared" si="7"/>
        <v>Short</v>
      </c>
      <c r="J28" s="101">
        <f t="shared" si="8"/>
        <v>-6.2727935813275071</v>
      </c>
      <c r="K28" s="138">
        <v>20.64</v>
      </c>
      <c r="L28" s="25"/>
      <c r="M28" s="25"/>
      <c r="N28" s="25"/>
      <c r="O28" s="91" t="s">
        <v>618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24.515503875968985</v>
      </c>
      <c r="S28" s="36">
        <f t="shared" si="11"/>
        <v>4612.0542635658912</v>
      </c>
      <c r="T28" s="25"/>
      <c r="U28" s="25"/>
    </row>
    <row r="29" spans="1:21" s="26" customFormat="1" ht="15" customHeight="1" x14ac:dyDescent="0.2">
      <c r="A29" s="91" t="s">
        <v>470</v>
      </c>
      <c r="B29" s="128">
        <f>ALL!B40</f>
        <v>1.5680000000000001</v>
      </c>
      <c r="C29" s="95">
        <f>((B29-K29)/K29)*100</f>
        <v>127.24637681159423</v>
      </c>
      <c r="D29" s="33">
        <f>ALL!D40</f>
        <v>30</v>
      </c>
      <c r="E29" s="33">
        <f>ALL!E40</f>
        <v>44</v>
      </c>
      <c r="F29" s="83">
        <f>ALL!F40</f>
        <v>0.86099999999999999</v>
      </c>
      <c r="G29" s="83">
        <f>ALL!G40</f>
        <v>0.76600000000000001</v>
      </c>
      <c r="H29" s="34">
        <f>ALL!C40</f>
        <v>1.0900000000000001</v>
      </c>
      <c r="I29" s="65" t="str">
        <f t="shared" si="7"/>
        <v>Long</v>
      </c>
      <c r="J29" s="100">
        <f t="shared" si="8"/>
        <v>43.853211009174309</v>
      </c>
      <c r="K29" s="137">
        <v>0.69</v>
      </c>
      <c r="L29" s="25"/>
      <c r="M29" s="25"/>
      <c r="N29" s="25"/>
      <c r="O29" s="91" t="s">
        <v>470</v>
      </c>
      <c r="P29" s="35">
        <f t="shared" si="5"/>
        <v>5368.115942028986</v>
      </c>
      <c r="Q29" s="108">
        <f t="shared" si="9"/>
        <v>3704</v>
      </c>
      <c r="R29" s="97">
        <f t="shared" si="10"/>
        <v>127.24637681159423</v>
      </c>
      <c r="S29" s="36">
        <f t="shared" si="11"/>
        <v>8417.205797101451</v>
      </c>
      <c r="T29" s="25"/>
      <c r="U29" s="25"/>
    </row>
    <row r="30" spans="1:21" s="26" customFormat="1" ht="15" customHeight="1" thickBot="1" x14ac:dyDescent="0.25">
      <c r="A30" s="92" t="s">
        <v>784</v>
      </c>
      <c r="B30" s="129">
        <f>ALL!B319</f>
        <v>2.13</v>
      </c>
      <c r="C30" s="110">
        <f>((B30-K30)/K30)*100</f>
        <v>83.620689655172413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2.2999999999999998</v>
      </c>
      <c r="I30" s="143" t="str">
        <f t="shared" si="7"/>
        <v>Short</v>
      </c>
      <c r="J30" s="101">
        <f t="shared" si="8"/>
        <v>-7.3913043478260843</v>
      </c>
      <c r="K30" s="138">
        <v>1.1599999999999999</v>
      </c>
      <c r="L30" s="25"/>
      <c r="M30" s="25"/>
      <c r="N30" s="25"/>
      <c r="O30" s="91" t="s">
        <v>784</v>
      </c>
      <c r="P30" s="35">
        <f t="shared" si="5"/>
        <v>3193.1034482758623</v>
      </c>
      <c r="Q30" s="108">
        <f t="shared" si="9"/>
        <v>3704</v>
      </c>
      <c r="R30" s="97">
        <f t="shared" si="10"/>
        <v>83.620689655172413</v>
      </c>
      <c r="S30" s="36">
        <f t="shared" si="11"/>
        <v>6801.3103448275861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C33/27</f>
        <v>44.543424950863667</v>
      </c>
      <c r="S31" s="87">
        <f>SUM(S4:S30)</f>
        <v>144554.98842485977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1202.672473673319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C33/27</f>
        <v>44.543424950863667</v>
      </c>
      <c r="D34" s="17" t="s">
        <v>782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819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2062.73</v>
      </c>
      <c r="C36" s="5">
        <f>((B36-K36)/K36)*100</f>
        <v>40.353276585900232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5197.2402000000002</v>
      </c>
      <c r="C37" s="5">
        <f>((B37-K37)/K37)*100</f>
        <v>45.561794385613112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2254.9499999999998</v>
      </c>
      <c r="C38" s="5">
        <f>((B38-K38)/K38)*100</f>
        <v>75.343307258051965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2927.2</v>
      </c>
      <c r="C39" s="5">
        <f>((B39-K39)/K39)*100</f>
        <v>25.415595544130241</v>
      </c>
      <c r="D39" s="14" t="s">
        <v>818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778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779</v>
      </c>
      <c r="C52" s="1" t="s">
        <v>780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395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400</v>
      </c>
      <c r="B4" s="66">
        <f>ALL!B5</f>
        <v>7.85</v>
      </c>
      <c r="C4" s="67">
        <f t="shared" ref="C4:C23" si="0">((B4-K4)/K4)*100</f>
        <v>1316.9675090252704</v>
      </c>
      <c r="D4" s="66">
        <f>ALL!D5</f>
        <v>35</v>
      </c>
      <c r="E4" s="66">
        <f>ALL!E5</f>
        <v>1</v>
      </c>
      <c r="F4" s="66">
        <f>ALL!F5</f>
        <v>8.25</v>
      </c>
      <c r="G4" s="66">
        <f>ALL!G5</f>
        <v>7.9</v>
      </c>
      <c r="H4" s="66">
        <f>ALL!C5</f>
        <v>8.9499999999999993</v>
      </c>
      <c r="I4" s="66" t="str">
        <f t="shared" ref="I4:I23" si="1">IF(B4&gt;H4,"Long","Short")</f>
        <v>Short</v>
      </c>
      <c r="J4" s="67">
        <f t="shared" ref="J4:J23" si="2">((B4-H4)/H4)*100</f>
        <v>-12.290502793296087</v>
      </c>
      <c r="K4" s="68">
        <v>0.55400000000000005</v>
      </c>
      <c r="L4" s="61"/>
      <c r="M4" s="56">
        <f>C27/100</f>
        <v>1400.403258423609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3.2879999999999998</v>
      </c>
      <c r="C5" s="70">
        <f t="shared" si="0"/>
        <v>308.95522388059698</v>
      </c>
      <c r="D5" s="69">
        <f>ALL!D112</f>
        <v>58</v>
      </c>
      <c r="E5" s="69">
        <f>ALL!E112</f>
        <v>10</v>
      </c>
      <c r="F5" s="69">
        <f>ALL!F112</f>
        <v>2.7829999999999999</v>
      </c>
      <c r="G5" s="69">
        <f>ALL!G112</f>
        <v>3.14</v>
      </c>
      <c r="H5" s="69">
        <f>ALL!C112</f>
        <v>3.3279999999999998</v>
      </c>
      <c r="I5" s="71" t="str">
        <f t="shared" si="1"/>
        <v>Short</v>
      </c>
      <c r="J5" s="72">
        <f t="shared" si="2"/>
        <v>-1.201923076923078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396</v>
      </c>
      <c r="B7" s="69">
        <f>ALL!B29</f>
        <v>14.2</v>
      </c>
      <c r="C7" s="70">
        <f t="shared" si="0"/>
        <v>3127.2727272727275</v>
      </c>
      <c r="D7" s="69" t="str">
        <f>ALL!D39</f>
        <v>N/A</v>
      </c>
      <c r="E7" s="69">
        <f>ALL!E29</f>
        <v>29</v>
      </c>
      <c r="F7" s="69">
        <f>ALL!F29</f>
        <v>13.18</v>
      </c>
      <c r="G7" s="69">
        <f>ALL!G29</f>
        <v>12.38</v>
      </c>
      <c r="H7" s="69">
        <f>ALL!C29</f>
        <v>13.46</v>
      </c>
      <c r="I7" s="71" t="str">
        <f t="shared" si="1"/>
        <v>Long</v>
      </c>
      <c r="J7" s="72">
        <f t="shared" si="2"/>
        <v>5.4977711738484283</v>
      </c>
      <c r="K7" s="73">
        <v>0.44</v>
      </c>
      <c r="L7" s="61"/>
      <c r="M7" s="147">
        <f>-N4+M4</f>
        <v>1401.4028904650527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11.26</v>
      </c>
      <c r="C8" s="74">
        <f t="shared" si="0"/>
        <v>2270.5263157894738</v>
      </c>
      <c r="D8" s="71" t="str">
        <f>ALL!D58</f>
        <v>N/A</v>
      </c>
      <c r="E8" s="71">
        <f>ALL!E58</f>
        <v>11</v>
      </c>
      <c r="F8" s="71" t="str">
        <f>ALL!F58</f>
        <v>N/A</v>
      </c>
      <c r="G8" s="71">
        <f>ALL!G58</f>
        <v>10.76</v>
      </c>
      <c r="H8" s="71">
        <f>ALL!C58</f>
        <v>11.3</v>
      </c>
      <c r="I8" s="71" t="str">
        <f t="shared" si="1"/>
        <v>Short</v>
      </c>
      <c r="J8" s="75">
        <f t="shared" si="2"/>
        <v>-0.35398230088496391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14.35</v>
      </c>
      <c r="C9" s="70">
        <f>((B9-K9)/K9)*100</f>
        <v>1021.09375</v>
      </c>
      <c r="D9" s="69">
        <f>ALL!D64</f>
        <v>0</v>
      </c>
      <c r="E9" s="69">
        <f>ALL!E64</f>
        <v>9</v>
      </c>
      <c r="F9" s="69">
        <f>ALL!F64</f>
        <v>14.35</v>
      </c>
      <c r="G9" s="69">
        <f>ALL!G64</f>
        <v>14.12</v>
      </c>
      <c r="H9" s="69">
        <f>ALL!C64</f>
        <v>13.81</v>
      </c>
      <c r="I9" s="71" t="str">
        <f t="shared" si="1"/>
        <v>Long</v>
      </c>
      <c r="J9" s="72">
        <f t="shared" si="2"/>
        <v>3.9102099927588641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391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43.2</v>
      </c>
      <c r="C11" s="70">
        <f t="shared" si="0"/>
        <v>4263.636363636364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43.78</v>
      </c>
      <c r="I11" s="71" t="str">
        <f t="shared" si="1"/>
        <v>Short</v>
      </c>
      <c r="J11" s="72">
        <f t="shared" si="2"/>
        <v>-1.3248058474189088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1.42</v>
      </c>
      <c r="C12" s="74">
        <f t="shared" si="0"/>
        <v>50.105708245243129</v>
      </c>
      <c r="D12" s="71">
        <f>ALL!D35</f>
        <v>4</v>
      </c>
      <c r="E12" s="71">
        <f>ALL!E35</f>
        <v>13</v>
      </c>
      <c r="F12" s="71">
        <f>ALL!F35</f>
        <v>1.3</v>
      </c>
      <c r="G12" s="71">
        <f>ALL!G35</f>
        <v>1.1200000000000001</v>
      </c>
      <c r="H12" s="71">
        <f>ALL!C35</f>
        <v>1.26</v>
      </c>
      <c r="I12" s="71" t="str">
        <f t="shared" si="1"/>
        <v>Long</v>
      </c>
      <c r="J12" s="75">
        <f t="shared" si="2"/>
        <v>12.698412698412692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392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389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390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397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1.03</v>
      </c>
      <c r="I19" s="71" t="str">
        <f t="shared" si="1"/>
        <v>Long</v>
      </c>
      <c r="J19" s="72">
        <f t="shared" si="2"/>
        <v>371.84466019417476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1.3879999999999999</v>
      </c>
      <c r="C20" s="74">
        <f>((B20-K20)/K20)*100</f>
        <v>1459.5505617977528</v>
      </c>
      <c r="D20" s="71">
        <f>ALL!D94</f>
        <v>21</v>
      </c>
      <c r="E20" s="71">
        <f>ALL!E94</f>
        <v>33</v>
      </c>
      <c r="F20" s="71">
        <f>ALL!F94</f>
        <v>1.3460000000000001</v>
      </c>
      <c r="G20" s="71">
        <f>ALL!G94</f>
        <v>1.3</v>
      </c>
      <c r="H20" s="71">
        <f>ALL!C94</f>
        <v>1.3360000000000001</v>
      </c>
      <c r="I20" s="71" t="str">
        <f>IF(B20&gt;H20,"Long","Short")</f>
        <v>Long</v>
      </c>
      <c r="J20" s="75">
        <f>((B20-H20)/H20)*100</f>
        <v>3.8922155688622615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394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393</v>
      </c>
      <c r="B23" s="77">
        <f>ALL!B260</f>
        <v>6.04</v>
      </c>
      <c r="C23" s="78">
        <f t="shared" si="0"/>
        <v>18.897637795275589</v>
      </c>
      <c r="D23" s="77">
        <f>ALL!D69</f>
        <v>35</v>
      </c>
      <c r="E23" s="77">
        <f>ALL!E69</f>
        <v>25</v>
      </c>
      <c r="F23" s="77">
        <f>ALL!F69</f>
        <v>2.5499999999999998</v>
      </c>
      <c r="G23" s="77">
        <f>ALL!G69</f>
        <v>2.35</v>
      </c>
      <c r="H23" s="77">
        <f>ALL!C69</f>
        <v>2.36</v>
      </c>
      <c r="I23" s="79" t="str">
        <f t="shared" si="1"/>
        <v>Long</v>
      </c>
      <c r="J23" s="80">
        <f t="shared" si="2"/>
        <v>155.93220338983051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2800806.5168472184</v>
      </c>
    </row>
    <row r="27" spans="1:17" ht="13.5" thickBot="1" x14ac:dyDescent="0.25">
      <c r="A27" s="51" t="s">
        <v>10</v>
      </c>
      <c r="B27" s="52"/>
      <c r="C27" s="53">
        <f>C26/20</f>
        <v>140040.32584236091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45912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404</v>
      </c>
      <c r="P4" s="111" t="s">
        <v>48</v>
      </c>
      <c r="Q4" s="111" t="s">
        <v>405</v>
      </c>
      <c r="R4" s="111" t="s">
        <v>406</v>
      </c>
      <c r="S4" s="111" t="s">
        <v>407</v>
      </c>
      <c r="T4" s="111" t="s">
        <v>408</v>
      </c>
      <c r="U4" s="111" t="s">
        <v>409</v>
      </c>
      <c r="V4" s="111" t="s">
        <v>410</v>
      </c>
    </row>
    <row r="5" spans="1:22" x14ac:dyDescent="0.2">
      <c r="A5" s="111" t="s">
        <v>195</v>
      </c>
      <c r="B5">
        <f t="shared" ref="B5:B68" si="0">VLOOKUP($A5,$N$5:$U$375,2,FALSE)</f>
        <v>7.85</v>
      </c>
      <c r="C5">
        <f t="shared" ref="C5:C68" si="1">VLOOKUP($A5,$N$5:$U$375,3,FALSE)</f>
        <v>8.9499999999999993</v>
      </c>
      <c r="D5">
        <f t="shared" ref="D5:D68" si="2">VLOOKUP($A5,$N$5:$U$375,4,FALSE)</f>
        <v>35</v>
      </c>
      <c r="E5">
        <f t="shared" ref="E5:E68" si="3">VLOOKUP($A5,$N$5:$U$375,5,FALSE)</f>
        <v>1</v>
      </c>
      <c r="F5">
        <f t="shared" ref="F5:F68" si="4">VLOOKUP($A5,$N$5:$U$375,6,FALSE)</f>
        <v>8.25</v>
      </c>
      <c r="G5">
        <f t="shared" ref="G5:G68" si="5">VLOOKUP($A5,$N$5:$U$375,7,FALSE)</f>
        <v>7.9</v>
      </c>
      <c r="H5" s="122" t="str">
        <f t="shared" ref="H5:H36" si="6">IF(B5&gt;C5,"Long","Short")</f>
        <v>Short</v>
      </c>
      <c r="J5" s="111" t="s">
        <v>433</v>
      </c>
      <c r="N5" s="111" t="s">
        <v>195</v>
      </c>
      <c r="O5" s="111">
        <v>7.85</v>
      </c>
      <c r="P5" s="111">
        <v>8.9499999999999993</v>
      </c>
      <c r="Q5" s="111">
        <v>35</v>
      </c>
      <c r="R5" s="111">
        <v>1</v>
      </c>
      <c r="S5" s="111">
        <v>8.25</v>
      </c>
      <c r="T5" s="111">
        <v>7.9</v>
      </c>
      <c r="U5" s="111" t="s">
        <v>440</v>
      </c>
      <c r="V5" s="111" t="s">
        <v>411</v>
      </c>
    </row>
    <row r="6" spans="1:22" x14ac:dyDescent="0.2">
      <c r="A6" s="111" t="s">
        <v>196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196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441</v>
      </c>
      <c r="V6" s="111" t="s">
        <v>411</v>
      </c>
    </row>
    <row r="7" spans="1:22" x14ac:dyDescent="0.2">
      <c r="A7" s="111" t="s">
        <v>74</v>
      </c>
      <c r="B7">
        <f t="shared" si="0"/>
        <v>2.3849999999999998</v>
      </c>
      <c r="C7">
        <f t="shared" si="1"/>
        <v>2.645</v>
      </c>
      <c r="D7" t="str">
        <f t="shared" si="2"/>
        <v>N/A</v>
      </c>
      <c r="E7">
        <f t="shared" si="3"/>
        <v>8</v>
      </c>
      <c r="F7" t="str">
        <f t="shared" si="4"/>
        <v>N/A</v>
      </c>
      <c r="G7">
        <f t="shared" si="5"/>
        <v>2.29</v>
      </c>
      <c r="H7" s="122" t="str">
        <f t="shared" si="6"/>
        <v>Short</v>
      </c>
      <c r="N7" s="111" t="s">
        <v>74</v>
      </c>
      <c r="O7" s="111">
        <v>2.3849999999999998</v>
      </c>
      <c r="P7" s="111">
        <v>2.645</v>
      </c>
      <c r="Q7" s="111" t="s">
        <v>71</v>
      </c>
      <c r="R7" s="111">
        <v>8</v>
      </c>
      <c r="S7" s="111" t="s">
        <v>71</v>
      </c>
      <c r="T7" s="111">
        <v>2.29</v>
      </c>
      <c r="U7" s="111" t="s">
        <v>58</v>
      </c>
      <c r="V7" s="111" t="s">
        <v>411</v>
      </c>
    </row>
    <row r="8" spans="1:22" x14ac:dyDescent="0.2">
      <c r="A8" s="111" t="s">
        <v>75</v>
      </c>
      <c r="B8">
        <f t="shared" si="0"/>
        <v>0.53</v>
      </c>
      <c r="C8">
        <f t="shared" si="1"/>
        <v>0.51400000000000001</v>
      </c>
      <c r="D8">
        <f t="shared" si="2"/>
        <v>35</v>
      </c>
      <c r="E8" t="str">
        <f t="shared" si="3"/>
        <v>N/A</v>
      </c>
      <c r="F8">
        <f t="shared" si="4"/>
        <v>0.54400000000000004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0.53</v>
      </c>
      <c r="P8" s="111">
        <v>0.51400000000000001</v>
      </c>
      <c r="Q8" s="111">
        <v>35</v>
      </c>
      <c r="R8" s="111" t="s">
        <v>71</v>
      </c>
      <c r="S8" s="111">
        <v>0.54400000000000004</v>
      </c>
      <c r="T8" s="111" t="s">
        <v>71</v>
      </c>
      <c r="U8" s="111" t="s">
        <v>389</v>
      </c>
      <c r="V8" s="111" t="s">
        <v>411</v>
      </c>
    </row>
    <row r="9" spans="1:22" x14ac:dyDescent="0.2">
      <c r="A9" s="111" t="s">
        <v>197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197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442</v>
      </c>
      <c r="V9" s="111" t="s">
        <v>411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749</v>
      </c>
      <c r="O10" s="111">
        <v>5.25</v>
      </c>
      <c r="P10" s="111">
        <v>5.36</v>
      </c>
      <c r="Q10" s="111" t="s">
        <v>71</v>
      </c>
      <c r="R10" s="111">
        <v>11</v>
      </c>
      <c r="S10" s="111" t="s">
        <v>71</v>
      </c>
      <c r="T10" s="111">
        <v>5.4</v>
      </c>
      <c r="U10" s="111" t="s">
        <v>749</v>
      </c>
      <c r="V10" s="111" t="s">
        <v>411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750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702</v>
      </c>
      <c r="V11" s="111" t="s">
        <v>411</v>
      </c>
    </row>
    <row r="12" spans="1:22" x14ac:dyDescent="0.2">
      <c r="A12" s="111" t="s">
        <v>198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703</v>
      </c>
      <c r="V12" s="111" t="s">
        <v>411</v>
      </c>
    </row>
    <row r="13" spans="1:22" x14ac:dyDescent="0.2">
      <c r="A13" s="111" t="s">
        <v>199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751</v>
      </c>
      <c r="O13" s="111">
        <v>3.32</v>
      </c>
      <c r="P13" s="111">
        <v>3.56</v>
      </c>
      <c r="Q13" s="111">
        <v>33</v>
      </c>
      <c r="R13" s="111">
        <v>4</v>
      </c>
      <c r="S13" s="111">
        <v>3.4049999999999998</v>
      </c>
      <c r="T13" s="111">
        <v>3.18</v>
      </c>
      <c r="U13" s="111" t="s">
        <v>752</v>
      </c>
      <c r="V13" s="111" t="s">
        <v>411</v>
      </c>
    </row>
    <row r="14" spans="1:22" x14ac:dyDescent="0.2">
      <c r="A14" s="111" t="s">
        <v>200</v>
      </c>
      <c r="B14">
        <f t="shared" si="0"/>
        <v>1.1000000000000001</v>
      </c>
      <c r="C14">
        <f t="shared" si="1"/>
        <v>1.03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443</v>
      </c>
      <c r="V14" s="111" t="s">
        <v>411</v>
      </c>
    </row>
    <row r="15" spans="1:22" x14ac:dyDescent="0.2">
      <c r="A15" s="111" t="s">
        <v>201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789</v>
      </c>
      <c r="O15" s="111">
        <v>6.1749999999999998</v>
      </c>
      <c r="P15" s="111">
        <v>5.5949999999999998</v>
      </c>
      <c r="Q15" s="111">
        <v>52</v>
      </c>
      <c r="R15" s="111" t="s">
        <v>71</v>
      </c>
      <c r="S15" s="111">
        <v>4.4859999999999998</v>
      </c>
      <c r="T15" s="111" t="s">
        <v>71</v>
      </c>
      <c r="U15" s="111" t="s">
        <v>789</v>
      </c>
      <c r="V15" s="111" t="s">
        <v>411</v>
      </c>
    </row>
    <row r="16" spans="1:22" x14ac:dyDescent="0.2">
      <c r="A16" s="111" t="s">
        <v>753</v>
      </c>
      <c r="B16">
        <f t="shared" si="0"/>
        <v>3.5169999999999999</v>
      </c>
      <c r="C16">
        <f t="shared" si="1"/>
        <v>3.556</v>
      </c>
      <c r="D16">
        <f t="shared" si="2"/>
        <v>28</v>
      </c>
      <c r="E16">
        <f t="shared" si="3"/>
        <v>10</v>
      </c>
      <c r="F16">
        <f t="shared" si="4"/>
        <v>3.5070000000000001</v>
      </c>
      <c r="G16">
        <f t="shared" si="5"/>
        <v>3.387</v>
      </c>
      <c r="H16" s="122" t="str">
        <f t="shared" si="6"/>
        <v>Short</v>
      </c>
      <c r="I16" s="111" t="s">
        <v>36</v>
      </c>
      <c r="N16" s="111" t="s">
        <v>198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444</v>
      </c>
      <c r="V16" s="111" t="s">
        <v>411</v>
      </c>
    </row>
    <row r="17" spans="1:22" x14ac:dyDescent="0.2">
      <c r="A17" s="111" t="s">
        <v>202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199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445</v>
      </c>
      <c r="V17" s="111" t="s">
        <v>411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200</v>
      </c>
      <c r="O18" s="111">
        <v>1.1000000000000001</v>
      </c>
      <c r="P18" s="111">
        <v>1.03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446</v>
      </c>
      <c r="V18" s="111" t="s">
        <v>411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786</v>
      </c>
      <c r="O19" s="111">
        <v>8</v>
      </c>
      <c r="P19" s="111">
        <v>7.6</v>
      </c>
      <c r="Q19" s="111" t="s">
        <v>71</v>
      </c>
      <c r="R19" s="111" t="s">
        <v>71</v>
      </c>
      <c r="S19" s="111" t="s">
        <v>71</v>
      </c>
      <c r="T19" s="111" t="s">
        <v>71</v>
      </c>
      <c r="U19" s="111" t="s">
        <v>787</v>
      </c>
      <c r="V19" s="111" t="s">
        <v>411</v>
      </c>
    </row>
    <row r="20" spans="1:22" x14ac:dyDescent="0.2">
      <c r="A20" s="111" t="s">
        <v>80</v>
      </c>
      <c r="B20">
        <f t="shared" si="0"/>
        <v>5.12</v>
      </c>
      <c r="C20">
        <f t="shared" si="1"/>
        <v>5.72</v>
      </c>
      <c r="D20">
        <f t="shared" si="2"/>
        <v>14</v>
      </c>
      <c r="E20">
        <f t="shared" si="3"/>
        <v>8</v>
      </c>
      <c r="F20">
        <f t="shared" si="4"/>
        <v>5.56</v>
      </c>
      <c r="G20">
        <f t="shared" si="5"/>
        <v>5.2</v>
      </c>
      <c r="H20" s="122" t="str">
        <f t="shared" si="6"/>
        <v>Short</v>
      </c>
      <c r="N20" s="111" t="s">
        <v>201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447</v>
      </c>
      <c r="V20" s="111" t="s">
        <v>411</v>
      </c>
    </row>
    <row r="21" spans="1:22" x14ac:dyDescent="0.2">
      <c r="A21" s="111" t="s">
        <v>203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202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448</v>
      </c>
      <c r="V21" s="111" t="s">
        <v>411</v>
      </c>
    </row>
    <row r="22" spans="1:22" x14ac:dyDescent="0.2">
      <c r="A22" s="111" t="s">
        <v>204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449</v>
      </c>
      <c r="V22" s="111" t="s">
        <v>411</v>
      </c>
    </row>
    <row r="23" spans="1:22" x14ac:dyDescent="0.2">
      <c r="A23" s="111" t="s">
        <v>205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450</v>
      </c>
      <c r="V23" s="111" t="s">
        <v>411</v>
      </c>
    </row>
    <row r="24" spans="1:22" x14ac:dyDescent="0.2">
      <c r="A24" s="111" t="s">
        <v>206</v>
      </c>
      <c r="B24">
        <f t="shared" si="0"/>
        <v>7.46</v>
      </c>
      <c r="C24">
        <f t="shared" si="1"/>
        <v>7.06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5.12</v>
      </c>
      <c r="P24" s="111">
        <v>5.72</v>
      </c>
      <c r="Q24" s="111">
        <v>14</v>
      </c>
      <c r="R24" s="111">
        <v>8</v>
      </c>
      <c r="S24" s="111">
        <v>5.56</v>
      </c>
      <c r="T24" s="111">
        <v>5.2</v>
      </c>
      <c r="U24" s="111" t="s">
        <v>451</v>
      </c>
      <c r="V24" s="111" t="s">
        <v>411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753</v>
      </c>
      <c r="O25" s="111">
        <v>3.5169999999999999</v>
      </c>
      <c r="P25" s="111">
        <v>3.556</v>
      </c>
      <c r="Q25" s="111">
        <v>28</v>
      </c>
      <c r="R25" s="111">
        <v>10</v>
      </c>
      <c r="S25" s="111">
        <v>3.5070000000000001</v>
      </c>
      <c r="T25" s="111">
        <v>3.387</v>
      </c>
      <c r="U25" s="111" t="s">
        <v>5</v>
      </c>
      <c r="V25" s="111" t="s">
        <v>411</v>
      </c>
    </row>
    <row r="26" spans="1:22" x14ac:dyDescent="0.2">
      <c r="A26" s="111" t="s">
        <v>207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203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452</v>
      </c>
      <c r="V26" s="111" t="s">
        <v>411</v>
      </c>
    </row>
    <row r="27" spans="1:22" x14ac:dyDescent="0.2">
      <c r="A27" s="111" t="s">
        <v>208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204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453</v>
      </c>
      <c r="V27" s="111" t="s">
        <v>411</v>
      </c>
    </row>
    <row r="28" spans="1:22" x14ac:dyDescent="0.2">
      <c r="A28" s="111" t="s">
        <v>209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205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454</v>
      </c>
      <c r="V28" s="111" t="s">
        <v>411</v>
      </c>
    </row>
    <row r="29" spans="1:22" x14ac:dyDescent="0.2">
      <c r="A29" s="111" t="s">
        <v>82</v>
      </c>
      <c r="B29">
        <f t="shared" si="0"/>
        <v>14.2</v>
      </c>
      <c r="C29">
        <f t="shared" si="1"/>
        <v>13.46</v>
      </c>
      <c r="D29">
        <f t="shared" si="2"/>
        <v>26</v>
      </c>
      <c r="E29">
        <f t="shared" si="3"/>
        <v>29</v>
      </c>
      <c r="F29">
        <f t="shared" si="4"/>
        <v>13.18</v>
      </c>
      <c r="G29">
        <f t="shared" si="5"/>
        <v>12.38</v>
      </c>
      <c r="H29" s="122" t="str">
        <f t="shared" si="6"/>
        <v>Long</v>
      </c>
      <c r="N29" s="111" t="s">
        <v>206</v>
      </c>
      <c r="O29" s="111">
        <v>7.46</v>
      </c>
      <c r="P29" s="111">
        <v>7.06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455</v>
      </c>
      <c r="V29" s="111" t="s">
        <v>411</v>
      </c>
    </row>
    <row r="30" spans="1:22" x14ac:dyDescent="0.2">
      <c r="A30" s="111" t="s">
        <v>210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456</v>
      </c>
      <c r="V30" s="111" t="s">
        <v>411</v>
      </c>
    </row>
    <row r="31" spans="1:22" x14ac:dyDescent="0.2">
      <c r="A31" s="111" t="s">
        <v>83</v>
      </c>
      <c r="B31">
        <f t="shared" si="0"/>
        <v>4</v>
      </c>
      <c r="C31">
        <f t="shared" si="1"/>
        <v>3.9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207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457</v>
      </c>
      <c r="V31" s="111" t="s">
        <v>411</v>
      </c>
    </row>
    <row r="32" spans="1:22" x14ac:dyDescent="0.2">
      <c r="A32" s="111" t="s">
        <v>211</v>
      </c>
      <c r="B32">
        <f t="shared" si="0"/>
        <v>7.38</v>
      </c>
      <c r="C32">
        <f t="shared" si="1"/>
        <v>7.32</v>
      </c>
      <c r="D32" t="str">
        <f t="shared" si="2"/>
        <v>N/A</v>
      </c>
      <c r="E32" t="str">
        <f t="shared" si="3"/>
        <v>N/A</v>
      </c>
      <c r="F32" t="str">
        <f t="shared" si="4"/>
        <v>N/A</v>
      </c>
      <c r="G32" t="str">
        <f t="shared" si="5"/>
        <v>N/A</v>
      </c>
      <c r="H32" s="122" t="str">
        <f t="shared" si="6"/>
        <v>Long</v>
      </c>
      <c r="N32" s="111" t="s">
        <v>208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458</v>
      </c>
      <c r="V32" s="111" t="s">
        <v>411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209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459</v>
      </c>
      <c r="V33" s="111" t="s">
        <v>411</v>
      </c>
    </row>
    <row r="34" spans="1:22" x14ac:dyDescent="0.2">
      <c r="A34" s="111" t="s">
        <v>212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14.2</v>
      </c>
      <c r="P34" s="111">
        <v>13.46</v>
      </c>
      <c r="Q34" s="111">
        <v>26</v>
      </c>
      <c r="R34" s="111">
        <v>29</v>
      </c>
      <c r="S34" s="111">
        <v>13.18</v>
      </c>
      <c r="T34" s="111">
        <v>12.38</v>
      </c>
      <c r="U34" s="111" t="s">
        <v>66</v>
      </c>
      <c r="V34" s="111" t="s">
        <v>411</v>
      </c>
    </row>
    <row r="35" spans="1:22" x14ac:dyDescent="0.2">
      <c r="A35" s="111" t="s">
        <v>213</v>
      </c>
      <c r="B35">
        <f t="shared" si="0"/>
        <v>1.42</v>
      </c>
      <c r="C35">
        <f t="shared" si="1"/>
        <v>1.26</v>
      </c>
      <c r="D35">
        <f t="shared" si="2"/>
        <v>4</v>
      </c>
      <c r="E35">
        <f t="shared" si="3"/>
        <v>13</v>
      </c>
      <c r="F35">
        <f t="shared" si="4"/>
        <v>1.3</v>
      </c>
      <c r="G35">
        <f t="shared" si="5"/>
        <v>1.1200000000000001</v>
      </c>
      <c r="H35" s="122" t="str">
        <f t="shared" si="6"/>
        <v>Long</v>
      </c>
      <c r="N35" s="111" t="s">
        <v>210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460</v>
      </c>
      <c r="V35" s="111" t="s">
        <v>411</v>
      </c>
    </row>
    <row r="36" spans="1:22" x14ac:dyDescent="0.2">
      <c r="A36" s="111" t="s">
        <v>214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754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754</v>
      </c>
      <c r="V36" s="111" t="s">
        <v>411</v>
      </c>
    </row>
    <row r="37" spans="1:22" x14ac:dyDescent="0.2">
      <c r="A37" s="111" t="s">
        <v>215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755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755</v>
      </c>
      <c r="V37" s="111" t="s">
        <v>411</v>
      </c>
    </row>
    <row r="38" spans="1:22" x14ac:dyDescent="0.2">
      <c r="A38" s="111" t="s">
        <v>216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4</v>
      </c>
      <c r="P38" s="111">
        <v>3.9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461</v>
      </c>
      <c r="V38" s="111" t="s">
        <v>411</v>
      </c>
    </row>
    <row r="39" spans="1:22" x14ac:dyDescent="0.2">
      <c r="A39" s="111" t="s">
        <v>217</v>
      </c>
      <c r="B39">
        <f t="shared" si="0"/>
        <v>8.98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211</v>
      </c>
      <c r="O39" s="111">
        <v>7.38</v>
      </c>
      <c r="P39" s="111">
        <v>7.32</v>
      </c>
      <c r="Q39" s="111" t="s">
        <v>71</v>
      </c>
      <c r="R39" s="111" t="s">
        <v>71</v>
      </c>
      <c r="S39" s="111" t="s">
        <v>71</v>
      </c>
      <c r="T39" s="111" t="s">
        <v>71</v>
      </c>
      <c r="U39" s="111" t="s">
        <v>462</v>
      </c>
      <c r="V39" s="111" t="s">
        <v>411</v>
      </c>
    </row>
    <row r="40" spans="1:22" x14ac:dyDescent="0.2">
      <c r="A40" s="111" t="s">
        <v>85</v>
      </c>
      <c r="B40">
        <f t="shared" si="0"/>
        <v>1.5680000000000001</v>
      </c>
      <c r="C40">
        <f t="shared" si="1"/>
        <v>1.0900000000000001</v>
      </c>
      <c r="D40">
        <f t="shared" si="2"/>
        <v>30</v>
      </c>
      <c r="E40">
        <f t="shared" si="3"/>
        <v>44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463</v>
      </c>
      <c r="V40" s="111" t="s">
        <v>411</v>
      </c>
    </row>
    <row r="41" spans="1:22" x14ac:dyDescent="0.2">
      <c r="A41" s="111" t="s">
        <v>218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212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464</v>
      </c>
      <c r="V41" s="111" t="s">
        <v>411</v>
      </c>
    </row>
    <row r="42" spans="1:22" x14ac:dyDescent="0.2">
      <c r="A42" s="111" t="s">
        <v>219</v>
      </c>
      <c r="B42">
        <f t="shared" si="0"/>
        <v>2.12</v>
      </c>
      <c r="C42">
        <f t="shared" si="1"/>
        <v>2.34</v>
      </c>
      <c r="D42" t="str">
        <f t="shared" si="2"/>
        <v>N/A</v>
      </c>
      <c r="E42">
        <f t="shared" si="3"/>
        <v>10</v>
      </c>
      <c r="F42" t="str">
        <f t="shared" si="4"/>
        <v>N/A</v>
      </c>
      <c r="G42">
        <f t="shared" si="5"/>
        <v>2.17</v>
      </c>
      <c r="H42" s="122" t="str">
        <f t="shared" si="7"/>
        <v>Short</v>
      </c>
      <c r="N42" s="111" t="s">
        <v>213</v>
      </c>
      <c r="O42" s="111">
        <v>1.42</v>
      </c>
      <c r="P42" s="111">
        <v>1.26</v>
      </c>
      <c r="Q42" s="111">
        <v>4</v>
      </c>
      <c r="R42" s="111">
        <v>13</v>
      </c>
      <c r="S42" s="111">
        <v>1.3</v>
      </c>
      <c r="T42" s="111">
        <v>1.1200000000000001</v>
      </c>
      <c r="U42" s="111" t="s">
        <v>465</v>
      </c>
      <c r="V42" s="111" t="s">
        <v>411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214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466</v>
      </c>
      <c r="V43" s="111" t="s">
        <v>411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756</v>
      </c>
      <c r="O44" s="111">
        <v>2428.4299000000001</v>
      </c>
      <c r="P44" s="111">
        <v>2507.9899999999998</v>
      </c>
      <c r="Q44" s="111" t="s">
        <v>71</v>
      </c>
      <c r="R44" s="111">
        <v>13</v>
      </c>
      <c r="S44" s="111" t="s">
        <v>71</v>
      </c>
      <c r="T44" s="111">
        <v>2446.9299000000001</v>
      </c>
      <c r="U44" s="111" t="s">
        <v>756</v>
      </c>
      <c r="V44" s="111" t="s">
        <v>411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215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467</v>
      </c>
      <c r="V45" s="111" t="s">
        <v>411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216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468</v>
      </c>
      <c r="V46" s="111" t="s">
        <v>411</v>
      </c>
    </row>
    <row r="47" spans="1:22" x14ac:dyDescent="0.2">
      <c r="A47" s="111" t="s">
        <v>220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217</v>
      </c>
      <c r="O47" s="111">
        <v>8.98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469</v>
      </c>
      <c r="V47" s="111" t="s">
        <v>411</v>
      </c>
    </row>
    <row r="48" spans="1:22" x14ac:dyDescent="0.2">
      <c r="A48" s="111" t="s">
        <v>221</v>
      </c>
      <c r="B48">
        <f t="shared" si="0"/>
        <v>5.0999999999999996</v>
      </c>
      <c r="C48">
        <f t="shared" si="1"/>
        <v>4.96</v>
      </c>
      <c r="D48">
        <f t="shared" si="2"/>
        <v>15</v>
      </c>
      <c r="E48" t="str">
        <f t="shared" si="3"/>
        <v>N/A</v>
      </c>
      <c r="F48">
        <f t="shared" si="4"/>
        <v>4.9000000000000004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1.5680000000000001</v>
      </c>
      <c r="P48" s="111">
        <v>1.0900000000000001</v>
      </c>
      <c r="Q48" s="111">
        <v>30</v>
      </c>
      <c r="R48" s="111">
        <v>44</v>
      </c>
      <c r="S48" s="111">
        <v>0.86099999999999999</v>
      </c>
      <c r="T48" s="111">
        <v>0.76600000000000001</v>
      </c>
      <c r="U48" s="111" t="s">
        <v>470</v>
      </c>
      <c r="V48" s="111" t="s">
        <v>411</v>
      </c>
    </row>
    <row r="49" spans="1:22" x14ac:dyDescent="0.2">
      <c r="A49" s="111" t="s">
        <v>90</v>
      </c>
      <c r="B49">
        <f t="shared" si="0"/>
        <v>6.77</v>
      </c>
      <c r="C49">
        <f t="shared" si="1"/>
        <v>6.28</v>
      </c>
      <c r="D49">
        <f t="shared" si="2"/>
        <v>0</v>
      </c>
      <c r="E49">
        <f t="shared" si="3"/>
        <v>8</v>
      </c>
      <c r="F49">
        <f t="shared" si="4"/>
        <v>6.77</v>
      </c>
      <c r="G49">
        <f t="shared" si="5"/>
        <v>6.38</v>
      </c>
      <c r="H49" s="122" t="str">
        <f t="shared" si="7"/>
        <v>Long</v>
      </c>
      <c r="N49" s="111" t="s">
        <v>218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471</v>
      </c>
      <c r="V49" s="111" t="s">
        <v>411</v>
      </c>
    </row>
    <row r="50" spans="1:22" x14ac:dyDescent="0.2">
      <c r="A50" s="111" t="s">
        <v>91</v>
      </c>
      <c r="B50">
        <f t="shared" si="0"/>
        <v>1.95</v>
      </c>
      <c r="C50">
        <f t="shared" si="1"/>
        <v>2.12</v>
      </c>
      <c r="D50" t="str">
        <f t="shared" si="2"/>
        <v>N/A</v>
      </c>
      <c r="E50">
        <f t="shared" si="3"/>
        <v>8</v>
      </c>
      <c r="F50" t="str">
        <f t="shared" si="4"/>
        <v>N/A</v>
      </c>
      <c r="G50">
        <f t="shared" si="5"/>
        <v>1.88</v>
      </c>
      <c r="H50" s="122" t="str">
        <f t="shared" si="7"/>
        <v>Short</v>
      </c>
      <c r="N50" s="111" t="s">
        <v>219</v>
      </c>
      <c r="O50" s="111">
        <v>2.12</v>
      </c>
      <c r="P50" s="111">
        <v>2.34</v>
      </c>
      <c r="Q50" s="111" t="s">
        <v>71</v>
      </c>
      <c r="R50" s="111">
        <v>10</v>
      </c>
      <c r="S50" s="111" t="s">
        <v>71</v>
      </c>
      <c r="T50" s="111">
        <v>2.17</v>
      </c>
      <c r="U50" s="111" t="s">
        <v>390</v>
      </c>
      <c r="V50" s="111" t="s">
        <v>411</v>
      </c>
    </row>
    <row r="51" spans="1:22" x14ac:dyDescent="0.2">
      <c r="A51" s="111" t="s">
        <v>222</v>
      </c>
      <c r="B51">
        <f t="shared" si="0"/>
        <v>2.87</v>
      </c>
      <c r="C51">
        <f t="shared" si="1"/>
        <v>3.1</v>
      </c>
      <c r="D51" t="str">
        <f t="shared" si="2"/>
        <v>N/A</v>
      </c>
      <c r="E51">
        <f t="shared" si="3"/>
        <v>11</v>
      </c>
      <c r="F51" t="str">
        <f t="shared" si="4"/>
        <v>N/A</v>
      </c>
      <c r="G51">
        <f t="shared" si="5"/>
        <v>2.88</v>
      </c>
      <c r="H51" s="122" t="str">
        <f t="shared" si="7"/>
        <v>Short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472</v>
      </c>
      <c r="V51" s="111" t="s">
        <v>411</v>
      </c>
    </row>
    <row r="52" spans="1:22" x14ac:dyDescent="0.2">
      <c r="A52" s="111" t="s">
        <v>223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473</v>
      </c>
      <c r="V52" s="111" t="s">
        <v>411</v>
      </c>
    </row>
    <row r="53" spans="1:22" x14ac:dyDescent="0.2">
      <c r="A53" s="111" t="s">
        <v>224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474</v>
      </c>
      <c r="V53" s="111" t="s">
        <v>411</v>
      </c>
    </row>
    <row r="54" spans="1:22" x14ac:dyDescent="0.2">
      <c r="A54" s="111" t="s">
        <v>225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475</v>
      </c>
      <c r="V54" s="111" t="s">
        <v>411</v>
      </c>
    </row>
    <row r="55" spans="1:22" x14ac:dyDescent="0.2">
      <c r="A55" s="111" t="s">
        <v>226</v>
      </c>
      <c r="B55">
        <f t="shared" si="0"/>
        <v>2.48</v>
      </c>
      <c r="C55">
        <f t="shared" si="1"/>
        <v>2.52</v>
      </c>
      <c r="D55">
        <f t="shared" si="2"/>
        <v>16</v>
      </c>
      <c r="E55">
        <f t="shared" si="3"/>
        <v>5</v>
      </c>
      <c r="F55">
        <f t="shared" si="4"/>
        <v>2.34</v>
      </c>
      <c r="G55">
        <f t="shared" si="5"/>
        <v>2.3199999999999998</v>
      </c>
      <c r="H55" s="122" t="str">
        <f t="shared" si="7"/>
        <v>Short</v>
      </c>
      <c r="N55" s="111" t="s">
        <v>220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476</v>
      </c>
      <c r="V55" s="111" t="s">
        <v>411</v>
      </c>
    </row>
    <row r="56" spans="1:22" x14ac:dyDescent="0.2">
      <c r="A56" s="111" t="s">
        <v>227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5.0999999999999996</v>
      </c>
      <c r="P56" s="111">
        <v>4.96</v>
      </c>
      <c r="Q56" s="111">
        <v>15</v>
      </c>
      <c r="R56" s="111" t="s">
        <v>71</v>
      </c>
      <c r="S56" s="111">
        <v>4.9000000000000004</v>
      </c>
      <c r="T56" s="111" t="s">
        <v>71</v>
      </c>
      <c r="U56" s="111" t="s">
        <v>477</v>
      </c>
      <c r="V56" s="111" t="s">
        <v>411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6.77</v>
      </c>
      <c r="P57" s="111">
        <v>6.28</v>
      </c>
      <c r="Q57" s="111">
        <v>0</v>
      </c>
      <c r="R57" s="111">
        <v>8</v>
      </c>
      <c r="S57" s="111">
        <v>6.77</v>
      </c>
      <c r="T57" s="111">
        <v>6.38</v>
      </c>
      <c r="U57" s="111" t="s">
        <v>72</v>
      </c>
      <c r="V57" s="111" t="s">
        <v>411</v>
      </c>
    </row>
    <row r="58" spans="1:22" x14ac:dyDescent="0.2">
      <c r="A58" s="111" t="s">
        <v>93</v>
      </c>
      <c r="B58">
        <f t="shared" si="0"/>
        <v>11.26</v>
      </c>
      <c r="C58">
        <f t="shared" si="1"/>
        <v>11.3</v>
      </c>
      <c r="D58" t="str">
        <f t="shared" si="2"/>
        <v>N/A</v>
      </c>
      <c r="E58">
        <f t="shared" si="3"/>
        <v>11</v>
      </c>
      <c r="F58" t="str">
        <f t="shared" si="4"/>
        <v>N/A</v>
      </c>
      <c r="G58">
        <f t="shared" si="5"/>
        <v>10.76</v>
      </c>
      <c r="H58" s="122" t="str">
        <f t="shared" si="7"/>
        <v>Short</v>
      </c>
      <c r="N58" s="111" t="s">
        <v>91</v>
      </c>
      <c r="O58" s="111">
        <v>1.95</v>
      </c>
      <c r="P58" s="111">
        <v>2.12</v>
      </c>
      <c r="Q58" s="111" t="s">
        <v>71</v>
      </c>
      <c r="R58" s="111">
        <v>8</v>
      </c>
      <c r="S58" s="111" t="s">
        <v>71</v>
      </c>
      <c r="T58" s="111">
        <v>1.88</v>
      </c>
      <c r="U58" s="111" t="s">
        <v>478</v>
      </c>
      <c r="V58" s="111" t="s">
        <v>411</v>
      </c>
    </row>
    <row r="59" spans="1:22" x14ac:dyDescent="0.2">
      <c r="A59" s="111" t="s">
        <v>398</v>
      </c>
      <c r="B59">
        <f t="shared" si="0"/>
        <v>6.75</v>
      </c>
      <c r="C59">
        <f t="shared" si="1"/>
        <v>6.95</v>
      </c>
      <c r="D59">
        <f t="shared" si="2"/>
        <v>26</v>
      </c>
      <c r="E59">
        <f t="shared" si="3"/>
        <v>11</v>
      </c>
      <c r="F59">
        <f t="shared" si="4"/>
        <v>6.9</v>
      </c>
      <c r="G59">
        <f t="shared" si="5"/>
        <v>6.65</v>
      </c>
      <c r="H59" s="122" t="str">
        <f t="shared" si="7"/>
        <v>Short</v>
      </c>
      <c r="N59" s="111" t="s">
        <v>222</v>
      </c>
      <c r="O59" s="111">
        <v>2.87</v>
      </c>
      <c r="P59" s="111">
        <v>3.1</v>
      </c>
      <c r="Q59" s="111" t="s">
        <v>71</v>
      </c>
      <c r="R59" s="111">
        <v>11</v>
      </c>
      <c r="S59" s="111" t="s">
        <v>71</v>
      </c>
      <c r="T59" s="111">
        <v>2.88</v>
      </c>
      <c r="U59" s="111" t="s">
        <v>479</v>
      </c>
      <c r="V59" s="111" t="s">
        <v>411</v>
      </c>
    </row>
    <row r="60" spans="1:22" x14ac:dyDescent="0.2">
      <c r="A60" s="111" t="s">
        <v>228</v>
      </c>
      <c r="B60">
        <f t="shared" si="0"/>
        <v>5.65</v>
      </c>
      <c r="C60">
        <f t="shared" si="1"/>
        <v>5.5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223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480</v>
      </c>
      <c r="V60" s="111" t="s">
        <v>411</v>
      </c>
    </row>
    <row r="61" spans="1:22" x14ac:dyDescent="0.2">
      <c r="A61" s="111" t="s">
        <v>229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481</v>
      </c>
      <c r="V61" s="111" t="s">
        <v>411</v>
      </c>
    </row>
    <row r="62" spans="1:22" x14ac:dyDescent="0.2">
      <c r="A62" s="111" t="s">
        <v>230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225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482</v>
      </c>
      <c r="V62" s="111" t="s">
        <v>411</v>
      </c>
    </row>
    <row r="63" spans="1:22" x14ac:dyDescent="0.2">
      <c r="A63" s="111" t="s">
        <v>231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790</v>
      </c>
      <c r="O63" s="111">
        <v>7.74</v>
      </c>
      <c r="P63" s="111">
        <v>7.74</v>
      </c>
      <c r="Q63" s="111">
        <v>55</v>
      </c>
      <c r="R63" s="111">
        <v>8</v>
      </c>
      <c r="S63" s="111">
        <v>6.4</v>
      </c>
      <c r="T63" s="111">
        <v>7.54</v>
      </c>
      <c r="U63" s="111" t="s">
        <v>790</v>
      </c>
      <c r="V63" s="111" t="s">
        <v>411</v>
      </c>
    </row>
    <row r="64" spans="1:22" x14ac:dyDescent="0.2">
      <c r="A64" s="111" t="s">
        <v>94</v>
      </c>
      <c r="B64">
        <f t="shared" si="0"/>
        <v>14.35</v>
      </c>
      <c r="C64">
        <f t="shared" si="1"/>
        <v>13.81</v>
      </c>
      <c r="D64">
        <f t="shared" si="2"/>
        <v>0</v>
      </c>
      <c r="E64">
        <f t="shared" si="3"/>
        <v>9</v>
      </c>
      <c r="F64">
        <f t="shared" si="4"/>
        <v>14.35</v>
      </c>
      <c r="G64">
        <f t="shared" si="5"/>
        <v>14.12</v>
      </c>
      <c r="H64" s="122" t="str">
        <f t="shared" si="7"/>
        <v>Long</v>
      </c>
      <c r="N64" s="111" t="s">
        <v>226</v>
      </c>
      <c r="O64" s="111">
        <v>2.48</v>
      </c>
      <c r="P64" s="111">
        <v>2.52</v>
      </c>
      <c r="Q64" s="111">
        <v>16</v>
      </c>
      <c r="R64" s="111">
        <v>5</v>
      </c>
      <c r="S64" s="111">
        <v>2.34</v>
      </c>
      <c r="T64" s="111">
        <v>2.3199999999999998</v>
      </c>
      <c r="U64" s="111" t="s">
        <v>483</v>
      </c>
      <c r="V64" s="111" t="s">
        <v>411</v>
      </c>
    </row>
    <row r="65" spans="1:22" x14ac:dyDescent="0.2">
      <c r="A65" s="111" t="s">
        <v>232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227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484</v>
      </c>
      <c r="V65" s="111" t="s">
        <v>411</v>
      </c>
    </row>
    <row r="66" spans="1:22" x14ac:dyDescent="0.2">
      <c r="A66" s="111" t="s">
        <v>233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485</v>
      </c>
      <c r="V66" s="111" t="s">
        <v>411</v>
      </c>
    </row>
    <row r="67" spans="1:22" x14ac:dyDescent="0.2">
      <c r="A67" s="111" t="s">
        <v>234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11.26</v>
      </c>
      <c r="P67" s="111">
        <v>11.3</v>
      </c>
      <c r="Q67" s="111" t="s">
        <v>71</v>
      </c>
      <c r="R67" s="111">
        <v>11</v>
      </c>
      <c r="S67" s="111" t="s">
        <v>71</v>
      </c>
      <c r="T67" s="111">
        <v>10.76</v>
      </c>
      <c r="U67" s="111" t="s">
        <v>93</v>
      </c>
      <c r="V67" s="111" t="s">
        <v>411</v>
      </c>
    </row>
    <row r="68" spans="1:22" x14ac:dyDescent="0.2">
      <c r="A68" s="111" t="s">
        <v>235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398</v>
      </c>
      <c r="O68" s="111">
        <v>6.75</v>
      </c>
      <c r="P68" s="111">
        <v>6.95</v>
      </c>
      <c r="Q68" s="111">
        <v>26</v>
      </c>
      <c r="R68" s="111">
        <v>11</v>
      </c>
      <c r="S68" s="111">
        <v>6.9</v>
      </c>
      <c r="T68" s="111">
        <v>6.65</v>
      </c>
      <c r="U68" s="111" t="s">
        <v>398</v>
      </c>
      <c r="V68" s="111" t="s">
        <v>411</v>
      </c>
    </row>
    <row r="69" spans="1:22" x14ac:dyDescent="0.2">
      <c r="A69" s="111" t="s">
        <v>236</v>
      </c>
      <c r="B69">
        <f t="shared" ref="B69:B132" si="8">VLOOKUP($A69,$N$5:$U$375,2,FALSE)</f>
        <v>2.27</v>
      </c>
      <c r="C69">
        <f t="shared" ref="C69:C132" si="9">VLOOKUP($A69,$N$5:$U$375,3,FALSE)</f>
        <v>2.36</v>
      </c>
      <c r="D69">
        <f t="shared" ref="D69:D132" si="10">VLOOKUP($A69,$N$5:$U$375,4,FALSE)</f>
        <v>35</v>
      </c>
      <c r="E69">
        <f t="shared" ref="E69:E132" si="11">VLOOKUP($A69,$N$5:$U$375,5,FALSE)</f>
        <v>25</v>
      </c>
      <c r="F69">
        <f t="shared" ref="F69:F132" si="12">VLOOKUP($A69,$N$5:$U$375,6,FALSE)</f>
        <v>2.5499999999999998</v>
      </c>
      <c r="G69">
        <f t="shared" ref="G69:G132" si="13">VLOOKUP($A69,$N$5:$U$375,7,FALSE)</f>
        <v>2.35</v>
      </c>
      <c r="H69" s="122" t="str">
        <f t="shared" ref="H69:H100" si="14">IF(B69&gt;C69,"Long","Short")</f>
        <v>Short</v>
      </c>
      <c r="N69" s="111" t="s">
        <v>791</v>
      </c>
      <c r="O69" s="111">
        <v>10.32</v>
      </c>
      <c r="P69" s="111">
        <v>9.8550000000000004</v>
      </c>
      <c r="Q69" s="111" t="s">
        <v>71</v>
      </c>
      <c r="R69" s="111" t="s">
        <v>71</v>
      </c>
      <c r="S69" s="111" t="s">
        <v>71</v>
      </c>
      <c r="T69" s="111" t="s">
        <v>71</v>
      </c>
      <c r="U69" s="111" t="s">
        <v>792</v>
      </c>
      <c r="V69" s="111" t="s">
        <v>411</v>
      </c>
    </row>
    <row r="70" spans="1:22" x14ac:dyDescent="0.2">
      <c r="A70" s="111" t="s">
        <v>237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228</v>
      </c>
      <c r="O70" s="111">
        <v>5.65</v>
      </c>
      <c r="P70" s="111">
        <v>5.5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486</v>
      </c>
      <c r="V70" s="111" t="s">
        <v>411</v>
      </c>
    </row>
    <row r="71" spans="1:22" x14ac:dyDescent="0.2">
      <c r="A71" s="111" t="s">
        <v>238</v>
      </c>
      <c r="B71">
        <f t="shared" si="8"/>
        <v>0.40799999999999997</v>
      </c>
      <c r="C71">
        <f t="shared" si="9"/>
        <v>0.45800000000000002</v>
      </c>
      <c r="D71">
        <f t="shared" si="10"/>
        <v>22</v>
      </c>
      <c r="E71">
        <f t="shared" si="11"/>
        <v>8</v>
      </c>
      <c r="F71">
        <f t="shared" si="12"/>
        <v>0.36699999999999999</v>
      </c>
      <c r="G71">
        <f t="shared" si="13"/>
        <v>0.41599999999999998</v>
      </c>
      <c r="H71" s="122" t="str">
        <f t="shared" si="14"/>
        <v>Short</v>
      </c>
      <c r="N71" s="111" t="s">
        <v>229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487</v>
      </c>
      <c r="V71" s="111" t="s">
        <v>411</v>
      </c>
    </row>
    <row r="72" spans="1:22" x14ac:dyDescent="0.2">
      <c r="A72" s="111" t="s">
        <v>239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230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488</v>
      </c>
      <c r="V72" s="111" t="s">
        <v>411</v>
      </c>
    </row>
    <row r="73" spans="1:22" x14ac:dyDescent="0.2">
      <c r="A73" s="111" t="s">
        <v>240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231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489</v>
      </c>
      <c r="V73" s="111" t="s">
        <v>411</v>
      </c>
    </row>
    <row r="74" spans="1:22" x14ac:dyDescent="0.2">
      <c r="A74" s="111" t="s">
        <v>241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757</v>
      </c>
      <c r="O74" s="111">
        <v>17823.910199999998</v>
      </c>
      <c r="P74" s="111">
        <v>17587.849600000001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758</v>
      </c>
      <c r="V74" s="111" t="s">
        <v>411</v>
      </c>
    </row>
    <row r="75" spans="1:22" x14ac:dyDescent="0.2">
      <c r="A75" s="111" t="s">
        <v>242</v>
      </c>
      <c r="B75">
        <f t="shared" si="8"/>
        <v>2.62</v>
      </c>
      <c r="C75">
        <f t="shared" si="9"/>
        <v>2.48</v>
      </c>
      <c r="D75">
        <f t="shared" si="10"/>
        <v>3</v>
      </c>
      <c r="E75">
        <f t="shared" si="11"/>
        <v>7</v>
      </c>
      <c r="F75">
        <f t="shared" si="12"/>
        <v>2.6</v>
      </c>
      <c r="G75">
        <f t="shared" si="13"/>
        <v>2.58</v>
      </c>
      <c r="H75" s="122" t="str">
        <f t="shared" si="14"/>
        <v>Long</v>
      </c>
      <c r="N75" s="111" t="s">
        <v>759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709</v>
      </c>
      <c r="V75" s="111" t="s">
        <v>411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14.35</v>
      </c>
      <c r="P76" s="111">
        <v>13.81</v>
      </c>
      <c r="Q76" s="111">
        <v>0</v>
      </c>
      <c r="R76" s="111">
        <v>9</v>
      </c>
      <c r="S76" s="111">
        <v>14.35</v>
      </c>
      <c r="T76" s="111">
        <v>14.12</v>
      </c>
      <c r="U76" s="111" t="s">
        <v>8</v>
      </c>
      <c r="V76" s="111" t="s">
        <v>411</v>
      </c>
    </row>
    <row r="77" spans="1:22" x14ac:dyDescent="0.2">
      <c r="A77" s="111" t="s">
        <v>243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746</v>
      </c>
      <c r="O77" s="111">
        <v>9.8800000000000008</v>
      </c>
      <c r="P77" s="111">
        <v>10.050000000000001</v>
      </c>
      <c r="Q77" s="111" t="s">
        <v>71</v>
      </c>
      <c r="R77" s="111">
        <v>41</v>
      </c>
      <c r="S77" s="111" t="s">
        <v>71</v>
      </c>
      <c r="T77" s="111">
        <v>9.5</v>
      </c>
      <c r="U77" s="111" t="s">
        <v>746</v>
      </c>
      <c r="V77" s="111" t="s">
        <v>411</v>
      </c>
    </row>
    <row r="78" spans="1:22" x14ac:dyDescent="0.2">
      <c r="A78" s="111" t="s">
        <v>244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232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490</v>
      </c>
      <c r="V78" s="111" t="s">
        <v>411</v>
      </c>
    </row>
    <row r="79" spans="1:22" x14ac:dyDescent="0.2">
      <c r="A79" s="111" t="s">
        <v>245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233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491</v>
      </c>
      <c r="V79" s="111" t="s">
        <v>411</v>
      </c>
    </row>
    <row r="80" spans="1:22" x14ac:dyDescent="0.2">
      <c r="A80" s="111" t="s">
        <v>96</v>
      </c>
      <c r="B80">
        <f t="shared" si="8"/>
        <v>43.2</v>
      </c>
      <c r="C80">
        <f t="shared" si="9"/>
        <v>43.78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Short</v>
      </c>
      <c r="N80" s="111" t="s">
        <v>234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492</v>
      </c>
      <c r="V80" s="111" t="s">
        <v>411</v>
      </c>
    </row>
    <row r="81" spans="1:22" x14ac:dyDescent="0.2">
      <c r="A81" s="111" t="s">
        <v>246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235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493</v>
      </c>
      <c r="V81" s="111" t="s">
        <v>411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236</v>
      </c>
      <c r="O82" s="111">
        <v>2.27</v>
      </c>
      <c r="P82" s="111">
        <v>2.36</v>
      </c>
      <c r="Q82" s="111">
        <v>35</v>
      </c>
      <c r="R82" s="111">
        <v>25</v>
      </c>
      <c r="S82" s="111">
        <v>2.5499999999999998</v>
      </c>
      <c r="T82" s="111">
        <v>2.35</v>
      </c>
      <c r="U82" s="111" t="s">
        <v>494</v>
      </c>
      <c r="V82" s="111" t="s">
        <v>411</v>
      </c>
    </row>
    <row r="83" spans="1:22" x14ac:dyDescent="0.2">
      <c r="A83" s="111" t="s">
        <v>247</v>
      </c>
      <c r="B83">
        <f t="shared" si="8"/>
        <v>2.44</v>
      </c>
      <c r="C83">
        <f t="shared" si="9"/>
        <v>2.68</v>
      </c>
      <c r="D83" t="str">
        <f t="shared" si="10"/>
        <v>N/A</v>
      </c>
      <c r="E83">
        <f t="shared" si="11"/>
        <v>9</v>
      </c>
      <c r="F83" t="str">
        <f t="shared" si="12"/>
        <v>N/A</v>
      </c>
      <c r="G83">
        <f t="shared" si="13"/>
        <v>2.41</v>
      </c>
      <c r="H83" s="122" t="str">
        <f t="shared" si="14"/>
        <v>Short</v>
      </c>
      <c r="N83" s="111" t="s">
        <v>237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495</v>
      </c>
      <c r="V83" s="111" t="s">
        <v>411</v>
      </c>
    </row>
    <row r="84" spans="1:22" x14ac:dyDescent="0.2">
      <c r="A84" s="111" t="s">
        <v>248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760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747</v>
      </c>
      <c r="V84" s="111" t="s">
        <v>411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238</v>
      </c>
      <c r="O85" s="111">
        <v>0.40799999999999997</v>
      </c>
      <c r="P85" s="111">
        <v>0.45800000000000002</v>
      </c>
      <c r="Q85" s="111">
        <v>22</v>
      </c>
      <c r="R85" s="111">
        <v>8</v>
      </c>
      <c r="S85" s="111">
        <v>0.36699999999999999</v>
      </c>
      <c r="T85" s="111">
        <v>0.41599999999999998</v>
      </c>
      <c r="U85" s="111" t="s">
        <v>496</v>
      </c>
      <c r="V85" s="111" t="s">
        <v>411</v>
      </c>
    </row>
    <row r="86" spans="1:22" x14ac:dyDescent="0.2">
      <c r="A86" s="111" t="s">
        <v>99</v>
      </c>
      <c r="B86">
        <f t="shared" si="8"/>
        <v>5.5</v>
      </c>
      <c r="C86">
        <f t="shared" si="9"/>
        <v>5.25</v>
      </c>
      <c r="D86">
        <f t="shared" si="10"/>
        <v>25</v>
      </c>
      <c r="E86">
        <f t="shared" si="11"/>
        <v>29</v>
      </c>
      <c r="F86">
        <f t="shared" si="12"/>
        <v>5.4</v>
      </c>
      <c r="G86">
        <f t="shared" si="13"/>
        <v>5.0999999999999996</v>
      </c>
      <c r="H86" s="122" t="str">
        <f t="shared" si="14"/>
        <v>Long</v>
      </c>
      <c r="N86" s="111" t="s">
        <v>239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497</v>
      </c>
      <c r="V86" s="111" t="s">
        <v>411</v>
      </c>
    </row>
    <row r="87" spans="1:22" x14ac:dyDescent="0.2">
      <c r="A87" s="111" t="s">
        <v>249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761</v>
      </c>
      <c r="O87" s="111">
        <v>50.89</v>
      </c>
      <c r="P87" s="111">
        <v>53.56</v>
      </c>
      <c r="Q87" s="111">
        <v>18</v>
      </c>
      <c r="R87" s="111">
        <v>3</v>
      </c>
      <c r="S87" s="111">
        <v>23.51</v>
      </c>
      <c r="T87" s="111">
        <v>52.29</v>
      </c>
      <c r="U87" s="111" t="s">
        <v>710</v>
      </c>
      <c r="V87" s="111" t="s">
        <v>411</v>
      </c>
    </row>
    <row r="88" spans="1:22" x14ac:dyDescent="0.2">
      <c r="A88" s="111" t="s">
        <v>250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240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498</v>
      </c>
      <c r="V88" s="111" t="s">
        <v>411</v>
      </c>
    </row>
    <row r="89" spans="1:22" x14ac:dyDescent="0.2">
      <c r="A89" s="111" t="s">
        <v>251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241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499</v>
      </c>
      <c r="V89" s="111" t="s">
        <v>411</v>
      </c>
    </row>
    <row r="90" spans="1:22" x14ac:dyDescent="0.2">
      <c r="A90" s="111" t="s">
        <v>252</v>
      </c>
      <c r="B90">
        <f t="shared" si="8"/>
        <v>2.54</v>
      </c>
      <c r="C90">
        <f t="shared" si="9"/>
        <v>2.54</v>
      </c>
      <c r="D90">
        <f t="shared" si="10"/>
        <v>18</v>
      </c>
      <c r="E90">
        <f t="shared" si="11"/>
        <v>8</v>
      </c>
      <c r="F90">
        <f t="shared" si="12"/>
        <v>2.46</v>
      </c>
      <c r="G90">
        <f t="shared" si="13"/>
        <v>2.44</v>
      </c>
      <c r="H90" s="122" t="str">
        <f t="shared" si="14"/>
        <v>Short</v>
      </c>
      <c r="N90" s="111" t="s">
        <v>242</v>
      </c>
      <c r="O90" s="111">
        <v>2.62</v>
      </c>
      <c r="P90" s="111">
        <v>2.48</v>
      </c>
      <c r="Q90" s="111">
        <v>3</v>
      </c>
      <c r="R90" s="111">
        <v>7</v>
      </c>
      <c r="S90" s="111">
        <v>2.6</v>
      </c>
      <c r="T90" s="111">
        <v>2.58</v>
      </c>
      <c r="U90" s="111" t="s">
        <v>500</v>
      </c>
      <c r="V90" s="111" t="s">
        <v>411</v>
      </c>
    </row>
    <row r="91" spans="1:22" x14ac:dyDescent="0.2">
      <c r="A91" s="111" t="s">
        <v>253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501</v>
      </c>
      <c r="V91" s="111" t="s">
        <v>411</v>
      </c>
    </row>
    <row r="92" spans="1:22" x14ac:dyDescent="0.2">
      <c r="A92" s="111" t="s">
        <v>254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243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502</v>
      </c>
      <c r="V92" s="111" t="s">
        <v>411</v>
      </c>
    </row>
    <row r="93" spans="1:22" x14ac:dyDescent="0.2">
      <c r="A93" s="111" t="s">
        <v>100</v>
      </c>
      <c r="B93">
        <f t="shared" si="8"/>
        <v>15.35</v>
      </c>
      <c r="C93">
        <f t="shared" si="9"/>
        <v>14.8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244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503</v>
      </c>
      <c r="V93" s="111" t="s">
        <v>411</v>
      </c>
    </row>
    <row r="94" spans="1:22" x14ac:dyDescent="0.2">
      <c r="A94" s="111" t="s">
        <v>101</v>
      </c>
      <c r="B94">
        <f t="shared" si="8"/>
        <v>1.3879999999999999</v>
      </c>
      <c r="C94">
        <f t="shared" si="9"/>
        <v>1.3360000000000001</v>
      </c>
      <c r="D94">
        <f t="shared" si="10"/>
        <v>21</v>
      </c>
      <c r="E94">
        <f t="shared" si="11"/>
        <v>33</v>
      </c>
      <c r="F94">
        <f t="shared" si="12"/>
        <v>1.3460000000000001</v>
      </c>
      <c r="G94">
        <f t="shared" si="13"/>
        <v>1.3</v>
      </c>
      <c r="H94" s="122" t="str">
        <f t="shared" si="14"/>
        <v>Long</v>
      </c>
      <c r="N94" s="111" t="s">
        <v>245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504</v>
      </c>
      <c r="V94" s="111" t="s">
        <v>411</v>
      </c>
    </row>
    <row r="95" spans="1:22" x14ac:dyDescent="0.2">
      <c r="A95" s="111" t="s">
        <v>255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43.2</v>
      </c>
      <c r="P95" s="111">
        <v>43.78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505</v>
      </c>
      <c r="V95" s="111" t="s">
        <v>411</v>
      </c>
    </row>
    <row r="96" spans="1:22" x14ac:dyDescent="0.2">
      <c r="A96" s="111" t="s">
        <v>102</v>
      </c>
      <c r="B96">
        <f t="shared" si="8"/>
        <v>8.4700000000000006</v>
      </c>
      <c r="C96">
        <f t="shared" si="9"/>
        <v>8.7650000000000006</v>
      </c>
      <c r="D96">
        <f t="shared" si="10"/>
        <v>25</v>
      </c>
      <c r="E96">
        <f t="shared" si="11"/>
        <v>8</v>
      </c>
      <c r="F96">
        <f t="shared" si="12"/>
        <v>7.86</v>
      </c>
      <c r="G96">
        <f t="shared" si="13"/>
        <v>8.2200000000000006</v>
      </c>
      <c r="H96" s="122" t="str">
        <f t="shared" si="14"/>
        <v>Short</v>
      </c>
      <c r="N96" s="111" t="s">
        <v>246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506</v>
      </c>
      <c r="V96" s="111" t="s">
        <v>411</v>
      </c>
    </row>
    <row r="97" spans="1:22" x14ac:dyDescent="0.2">
      <c r="A97" s="111" t="s">
        <v>103</v>
      </c>
      <c r="B97">
        <f t="shared" si="8"/>
        <v>2.56</v>
      </c>
      <c r="C97">
        <f t="shared" si="9"/>
        <v>2.65</v>
      </c>
      <c r="D97">
        <f t="shared" si="10"/>
        <v>20</v>
      </c>
      <c r="E97">
        <f t="shared" si="11"/>
        <v>9</v>
      </c>
      <c r="F97">
        <f t="shared" si="12"/>
        <v>2.7</v>
      </c>
      <c r="G97">
        <f t="shared" si="13"/>
        <v>2.54</v>
      </c>
      <c r="H97" s="122" t="str">
        <f t="shared" si="14"/>
        <v>Short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507</v>
      </c>
      <c r="V97" s="111" t="s">
        <v>411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247</v>
      </c>
      <c r="O98" s="111">
        <v>2.44</v>
      </c>
      <c r="P98" s="111">
        <v>2.68</v>
      </c>
      <c r="Q98" s="111" t="s">
        <v>71</v>
      </c>
      <c r="R98" s="111">
        <v>9</v>
      </c>
      <c r="S98" s="111" t="s">
        <v>71</v>
      </c>
      <c r="T98" s="111">
        <v>2.41</v>
      </c>
      <c r="U98" s="111" t="s">
        <v>508</v>
      </c>
      <c r="V98" s="111" t="s">
        <v>411</v>
      </c>
    </row>
    <row r="99" spans="1:22" x14ac:dyDescent="0.2">
      <c r="A99" s="111" t="s">
        <v>105</v>
      </c>
      <c r="B99">
        <f t="shared" si="8"/>
        <v>2.17</v>
      </c>
      <c r="C99">
        <f t="shared" si="9"/>
        <v>2.2599999999999998</v>
      </c>
      <c r="D99" t="str">
        <f t="shared" si="10"/>
        <v>N/A</v>
      </c>
      <c r="E99">
        <f t="shared" si="11"/>
        <v>8</v>
      </c>
      <c r="F99" t="str">
        <f t="shared" si="12"/>
        <v>N/A</v>
      </c>
      <c r="G99">
        <f t="shared" si="13"/>
        <v>2.12</v>
      </c>
      <c r="H99" s="122" t="str">
        <f t="shared" si="14"/>
        <v>Short</v>
      </c>
      <c r="N99" s="111" t="s">
        <v>248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509</v>
      </c>
      <c r="V99" s="111" t="s">
        <v>411</v>
      </c>
    </row>
    <row r="100" spans="1:22" x14ac:dyDescent="0.2">
      <c r="A100" s="111" t="s">
        <v>256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510</v>
      </c>
      <c r="V100" s="111" t="s">
        <v>411</v>
      </c>
    </row>
    <row r="101" spans="1:22" x14ac:dyDescent="0.2">
      <c r="A101" s="111" t="s">
        <v>257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5.5</v>
      </c>
      <c r="P101" s="111">
        <v>5.25</v>
      </c>
      <c r="Q101" s="111">
        <v>25</v>
      </c>
      <c r="R101" s="111">
        <v>29</v>
      </c>
      <c r="S101" s="111">
        <v>5.4</v>
      </c>
      <c r="T101" s="111">
        <v>5.0999999999999996</v>
      </c>
      <c r="U101" s="111" t="s">
        <v>511</v>
      </c>
      <c r="V101" s="111" t="s">
        <v>411</v>
      </c>
    </row>
    <row r="102" spans="1:22" x14ac:dyDescent="0.2">
      <c r="A102" s="111" t="s">
        <v>258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249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512</v>
      </c>
      <c r="V102" s="111" t="s">
        <v>411</v>
      </c>
    </row>
    <row r="103" spans="1:22" x14ac:dyDescent="0.2">
      <c r="A103" s="111" t="s">
        <v>259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250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513</v>
      </c>
      <c r="V103" s="111" t="s">
        <v>411</v>
      </c>
    </row>
    <row r="104" spans="1:22" x14ac:dyDescent="0.2">
      <c r="A104" s="111" t="s">
        <v>260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251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514</v>
      </c>
      <c r="V104" s="111" t="s">
        <v>411</v>
      </c>
    </row>
    <row r="105" spans="1:22" x14ac:dyDescent="0.2">
      <c r="A105" s="111" t="s">
        <v>261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252</v>
      </c>
      <c r="O105" s="111">
        <v>2.54</v>
      </c>
      <c r="P105" s="111">
        <v>2.54</v>
      </c>
      <c r="Q105" s="111">
        <v>18</v>
      </c>
      <c r="R105" s="111">
        <v>8</v>
      </c>
      <c r="S105" s="111">
        <v>2.46</v>
      </c>
      <c r="T105" s="111">
        <v>2.44</v>
      </c>
      <c r="U105" s="111" t="s">
        <v>515</v>
      </c>
      <c r="V105" s="111" t="s">
        <v>411</v>
      </c>
    </row>
    <row r="106" spans="1:22" x14ac:dyDescent="0.2">
      <c r="A106" s="111" t="s">
        <v>262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253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516</v>
      </c>
      <c r="V106" s="111" t="s">
        <v>411</v>
      </c>
    </row>
    <row r="107" spans="1:22" x14ac:dyDescent="0.2">
      <c r="A107" s="111" t="s">
        <v>263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254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517</v>
      </c>
      <c r="V107" s="111" t="s">
        <v>411</v>
      </c>
    </row>
    <row r="108" spans="1:22" x14ac:dyDescent="0.2">
      <c r="A108" s="111" t="s">
        <v>264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15.35</v>
      </c>
      <c r="P108" s="111">
        <v>14.8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518</v>
      </c>
      <c r="V108" s="111" t="s">
        <v>411</v>
      </c>
    </row>
    <row r="109" spans="1:22" x14ac:dyDescent="0.2">
      <c r="A109" s="111" t="s">
        <v>106</v>
      </c>
      <c r="B109">
        <f t="shared" si="8"/>
        <v>12.385</v>
      </c>
      <c r="C109">
        <f t="shared" si="9"/>
        <v>11.824999999999999</v>
      </c>
      <c r="D109" t="str">
        <f t="shared" si="10"/>
        <v>N/A</v>
      </c>
      <c r="E109" t="str">
        <f t="shared" si="11"/>
        <v>N/A</v>
      </c>
      <c r="F109" t="str">
        <f t="shared" si="12"/>
        <v>N/A</v>
      </c>
      <c r="G109" t="str">
        <f t="shared" si="13"/>
        <v>N/A</v>
      </c>
      <c r="H109" s="122" t="str">
        <f t="shared" si="15"/>
        <v>Long</v>
      </c>
      <c r="N109" s="111" t="s">
        <v>101</v>
      </c>
      <c r="O109" s="111">
        <v>1.3879999999999999</v>
      </c>
      <c r="P109" s="111">
        <v>1.3360000000000001</v>
      </c>
      <c r="Q109" s="111">
        <v>21</v>
      </c>
      <c r="R109" s="111">
        <v>33</v>
      </c>
      <c r="S109" s="111">
        <v>1.3460000000000001</v>
      </c>
      <c r="T109" s="111">
        <v>1.3</v>
      </c>
      <c r="U109" s="111" t="s">
        <v>434</v>
      </c>
      <c r="V109" s="111" t="s">
        <v>411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255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519</v>
      </c>
      <c r="V110" s="111" t="s">
        <v>411</v>
      </c>
    </row>
    <row r="111" spans="1:22" x14ac:dyDescent="0.2">
      <c r="A111" s="111" t="s">
        <v>265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8.4700000000000006</v>
      </c>
      <c r="P111" s="111">
        <v>8.7650000000000006</v>
      </c>
      <c r="Q111" s="111">
        <v>25</v>
      </c>
      <c r="R111" s="111">
        <v>8</v>
      </c>
      <c r="S111" s="111">
        <v>7.86</v>
      </c>
      <c r="T111" s="111">
        <v>8.2200000000000006</v>
      </c>
      <c r="U111" s="111" t="s">
        <v>387</v>
      </c>
      <c r="V111" s="111" t="s">
        <v>411</v>
      </c>
    </row>
    <row r="112" spans="1:22" x14ac:dyDescent="0.2">
      <c r="A112" s="111" t="s">
        <v>108</v>
      </c>
      <c r="B112">
        <f t="shared" si="8"/>
        <v>3.2879999999999998</v>
      </c>
      <c r="C112">
        <f t="shared" si="9"/>
        <v>3.3279999999999998</v>
      </c>
      <c r="D112">
        <f t="shared" si="10"/>
        <v>58</v>
      </c>
      <c r="E112">
        <f t="shared" si="11"/>
        <v>10</v>
      </c>
      <c r="F112">
        <f t="shared" si="12"/>
        <v>2.7829999999999999</v>
      </c>
      <c r="G112">
        <f t="shared" si="13"/>
        <v>3.14</v>
      </c>
      <c r="H112" s="122" t="str">
        <f t="shared" si="15"/>
        <v>Short</v>
      </c>
      <c r="N112" s="111" t="s">
        <v>103</v>
      </c>
      <c r="O112" s="111">
        <v>2.56</v>
      </c>
      <c r="P112" s="111">
        <v>2.65</v>
      </c>
      <c r="Q112" s="111">
        <v>20</v>
      </c>
      <c r="R112" s="111">
        <v>9</v>
      </c>
      <c r="S112" s="111">
        <v>2.7</v>
      </c>
      <c r="T112" s="111">
        <v>2.54</v>
      </c>
      <c r="U112" s="111" t="s">
        <v>520</v>
      </c>
      <c r="V112" s="111" t="s">
        <v>411</v>
      </c>
    </row>
    <row r="113" spans="1:22" x14ac:dyDescent="0.2">
      <c r="A113" s="111" t="s">
        <v>266</v>
      </c>
      <c r="B113">
        <f t="shared" si="8"/>
        <v>5.05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521</v>
      </c>
      <c r="V113" s="111" t="s">
        <v>411</v>
      </c>
    </row>
    <row r="114" spans="1:22" x14ac:dyDescent="0.2">
      <c r="A114" s="111" t="s">
        <v>109</v>
      </c>
      <c r="B114">
        <f t="shared" si="8"/>
        <v>6.93</v>
      </c>
      <c r="C114">
        <f t="shared" si="9"/>
        <v>6.81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2.17</v>
      </c>
      <c r="P114" s="111">
        <v>2.2599999999999998</v>
      </c>
      <c r="Q114" s="111" t="s">
        <v>71</v>
      </c>
      <c r="R114" s="111">
        <v>8</v>
      </c>
      <c r="S114" s="111" t="s">
        <v>71</v>
      </c>
      <c r="T114" s="111">
        <v>2.12</v>
      </c>
      <c r="U114" s="111" t="s">
        <v>522</v>
      </c>
      <c r="V114" s="111" t="s">
        <v>411</v>
      </c>
    </row>
    <row r="115" spans="1:22" x14ac:dyDescent="0.2">
      <c r="A115" s="111" t="s">
        <v>110</v>
      </c>
      <c r="B115">
        <f t="shared" si="8"/>
        <v>4</v>
      </c>
      <c r="C115">
        <f t="shared" si="9"/>
        <v>4.3499999999999996</v>
      </c>
      <c r="D115">
        <f t="shared" si="10"/>
        <v>39</v>
      </c>
      <c r="E115">
        <f t="shared" si="11"/>
        <v>28</v>
      </c>
      <c r="F115">
        <f t="shared" si="12"/>
        <v>3.32</v>
      </c>
      <c r="G115">
        <f t="shared" si="13"/>
        <v>4.16</v>
      </c>
      <c r="H115" s="122" t="str">
        <f t="shared" si="15"/>
        <v>Short</v>
      </c>
      <c r="N115" s="111" t="s">
        <v>793</v>
      </c>
      <c r="O115" s="111">
        <v>2.8650000000000002</v>
      </c>
      <c r="P115" s="111">
        <v>2.5049999999999999</v>
      </c>
      <c r="Q115" s="111">
        <v>1</v>
      </c>
      <c r="R115" s="111">
        <v>8</v>
      </c>
      <c r="S115" s="111">
        <v>2.8250000000000002</v>
      </c>
      <c r="T115" s="111">
        <v>2.57</v>
      </c>
      <c r="U115" s="111" t="s">
        <v>384</v>
      </c>
      <c r="V115" s="111" t="s">
        <v>411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256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523</v>
      </c>
      <c r="V116" s="111" t="s">
        <v>411</v>
      </c>
    </row>
    <row r="117" spans="1:22" x14ac:dyDescent="0.2">
      <c r="A117" s="111" t="s">
        <v>112</v>
      </c>
      <c r="B117">
        <f t="shared" si="8"/>
        <v>7.1</v>
      </c>
      <c r="C117">
        <f t="shared" si="9"/>
        <v>7.39</v>
      </c>
      <c r="D117" t="str">
        <f t="shared" si="10"/>
        <v>N/A</v>
      </c>
      <c r="E117">
        <f t="shared" si="11"/>
        <v>8</v>
      </c>
      <c r="F117" t="str">
        <f t="shared" si="12"/>
        <v>N/A</v>
      </c>
      <c r="G117">
        <f t="shared" si="13"/>
        <v>7.06</v>
      </c>
      <c r="H117" s="122" t="str">
        <f t="shared" si="15"/>
        <v>Short</v>
      </c>
      <c r="N117" s="111" t="s">
        <v>257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524</v>
      </c>
      <c r="V117" s="111" t="s">
        <v>411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258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525</v>
      </c>
      <c r="V118" s="111" t="s">
        <v>411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259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526</v>
      </c>
      <c r="V119" s="111" t="s">
        <v>411</v>
      </c>
    </row>
    <row r="120" spans="1:22" x14ac:dyDescent="0.2">
      <c r="A120" s="111" t="s">
        <v>267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260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527</v>
      </c>
      <c r="V120" s="111" t="s">
        <v>411</v>
      </c>
    </row>
    <row r="121" spans="1:22" x14ac:dyDescent="0.2">
      <c r="A121" s="111" t="s">
        <v>268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261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194</v>
      </c>
      <c r="V121" s="111" t="s">
        <v>411</v>
      </c>
    </row>
    <row r="122" spans="1:22" x14ac:dyDescent="0.2">
      <c r="A122" s="111" t="s">
        <v>269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262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528</v>
      </c>
      <c r="V122" s="111" t="s">
        <v>411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263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400</v>
      </c>
      <c r="V123" s="111" t="s">
        <v>411</v>
      </c>
    </row>
    <row r="124" spans="1:22" x14ac:dyDescent="0.2">
      <c r="A124" s="111" t="s">
        <v>116</v>
      </c>
      <c r="B124">
        <f t="shared" si="8"/>
        <v>8.4</v>
      </c>
      <c r="C124">
        <f t="shared" si="9"/>
        <v>8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Long</v>
      </c>
      <c r="N124" s="111" t="s">
        <v>264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529</v>
      </c>
      <c r="V124" s="111" t="s">
        <v>411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12.385</v>
      </c>
      <c r="P125" s="111">
        <v>11.824999999999999</v>
      </c>
      <c r="Q125" s="111" t="s">
        <v>71</v>
      </c>
      <c r="R125" s="111" t="s">
        <v>71</v>
      </c>
      <c r="S125" s="111" t="s">
        <v>71</v>
      </c>
      <c r="T125" s="111" t="s">
        <v>71</v>
      </c>
      <c r="U125" s="111" t="s">
        <v>388</v>
      </c>
      <c r="V125" s="111" t="s">
        <v>411</v>
      </c>
    </row>
    <row r="126" spans="1:22" x14ac:dyDescent="0.2">
      <c r="A126" s="111" t="s">
        <v>270</v>
      </c>
      <c r="B126">
        <f t="shared" si="8"/>
        <v>0.83199999999999996</v>
      </c>
      <c r="C126">
        <f t="shared" si="9"/>
        <v>0.75600000000000001</v>
      </c>
      <c r="D126">
        <f t="shared" si="10"/>
        <v>0</v>
      </c>
      <c r="E126">
        <f t="shared" si="11"/>
        <v>13</v>
      </c>
      <c r="F126">
        <f t="shared" si="12"/>
        <v>0.83199999999999996</v>
      </c>
      <c r="G126">
        <f t="shared" si="13"/>
        <v>0.85</v>
      </c>
      <c r="H126" s="124" t="str">
        <f t="shared" si="15"/>
        <v>Long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530</v>
      </c>
      <c r="V126" s="111" t="s">
        <v>411</v>
      </c>
    </row>
    <row r="127" spans="1:22" x14ac:dyDescent="0.2">
      <c r="A127" s="111" t="s">
        <v>118</v>
      </c>
      <c r="B127">
        <f t="shared" si="8"/>
        <v>0.52600000000000002</v>
      </c>
      <c r="C127">
        <f t="shared" si="9"/>
        <v>0.54600000000000004</v>
      </c>
      <c r="D127">
        <f t="shared" si="10"/>
        <v>31</v>
      </c>
      <c r="E127">
        <f t="shared" si="11"/>
        <v>19</v>
      </c>
      <c r="F127">
        <f t="shared" si="12"/>
        <v>0.56599999999999995</v>
      </c>
      <c r="G127">
        <f t="shared" si="13"/>
        <v>0.57999999999999996</v>
      </c>
      <c r="H127" s="124" t="str">
        <f t="shared" si="15"/>
        <v>Short</v>
      </c>
      <c r="N127" s="111" t="s">
        <v>265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531</v>
      </c>
      <c r="V127" s="111" t="s">
        <v>411</v>
      </c>
    </row>
    <row r="128" spans="1:22" x14ac:dyDescent="0.2">
      <c r="A128" s="111" t="s">
        <v>119</v>
      </c>
      <c r="B128">
        <f t="shared" si="8"/>
        <v>4.57</v>
      </c>
      <c r="C128">
        <f t="shared" si="9"/>
        <v>5.05</v>
      </c>
      <c r="D128" t="str">
        <f t="shared" si="10"/>
        <v>N/A</v>
      </c>
      <c r="E128">
        <f t="shared" si="11"/>
        <v>8</v>
      </c>
      <c r="F128" t="str">
        <f t="shared" si="12"/>
        <v>N/A</v>
      </c>
      <c r="G128">
        <f t="shared" si="13"/>
        <v>4.6500000000000004</v>
      </c>
      <c r="H128" s="124" t="str">
        <f t="shared" si="15"/>
        <v>Short</v>
      </c>
      <c r="N128" s="111" t="s">
        <v>108</v>
      </c>
      <c r="O128" s="111">
        <v>3.2879999999999998</v>
      </c>
      <c r="P128" s="111">
        <v>3.3279999999999998</v>
      </c>
      <c r="Q128" s="111">
        <v>58</v>
      </c>
      <c r="R128" s="111">
        <v>10</v>
      </c>
      <c r="S128" s="111">
        <v>2.7829999999999999</v>
      </c>
      <c r="T128" s="111">
        <v>3.14</v>
      </c>
      <c r="U128" s="111" t="s">
        <v>385</v>
      </c>
      <c r="V128" s="111" t="s">
        <v>411</v>
      </c>
    </row>
    <row r="129" spans="1:22" x14ac:dyDescent="0.2">
      <c r="A129" s="111" t="s">
        <v>120</v>
      </c>
      <c r="B129">
        <f t="shared" si="8"/>
        <v>5197.2402000000002</v>
      </c>
      <c r="C129">
        <f t="shared" si="9"/>
        <v>5360.3701000000001</v>
      </c>
      <c r="D129" t="str">
        <f t="shared" si="10"/>
        <v>N/A</v>
      </c>
      <c r="E129">
        <f t="shared" si="11"/>
        <v>13</v>
      </c>
      <c r="F129" t="str">
        <f t="shared" si="12"/>
        <v>N/A</v>
      </c>
      <c r="G129">
        <f t="shared" si="13"/>
        <v>5226.71</v>
      </c>
      <c r="H129" s="124" t="str">
        <f t="shared" si="15"/>
        <v>Short</v>
      </c>
      <c r="N129" s="111" t="s">
        <v>785</v>
      </c>
      <c r="O129" s="111">
        <v>2.0499999999999998</v>
      </c>
      <c r="P129" s="111">
        <v>2.21</v>
      </c>
      <c r="Q129" s="111" t="s">
        <v>71</v>
      </c>
      <c r="R129" s="111">
        <v>8</v>
      </c>
      <c r="S129" s="111" t="s">
        <v>71</v>
      </c>
      <c r="T129" s="111">
        <v>2.0499999999999998</v>
      </c>
      <c r="U129" s="111" t="s">
        <v>785</v>
      </c>
      <c r="V129" s="111" t="s">
        <v>411</v>
      </c>
    </row>
    <row r="130" spans="1:22" x14ac:dyDescent="0.2">
      <c r="A130" s="111" t="s">
        <v>271</v>
      </c>
      <c r="B130">
        <f t="shared" si="8"/>
        <v>1227.29</v>
      </c>
      <c r="C130">
        <f t="shared" si="9"/>
        <v>1267.26</v>
      </c>
      <c r="D130" t="str">
        <f t="shared" si="10"/>
        <v>N/A</v>
      </c>
      <c r="E130">
        <f t="shared" si="11"/>
        <v>13</v>
      </c>
      <c r="F130" t="str">
        <f t="shared" si="12"/>
        <v>N/A</v>
      </c>
      <c r="G130">
        <f t="shared" si="13"/>
        <v>1235.8599999999999</v>
      </c>
      <c r="H130" s="124" t="str">
        <f t="shared" si="15"/>
        <v>Short</v>
      </c>
      <c r="N130" s="111" t="s">
        <v>266</v>
      </c>
      <c r="O130" s="111">
        <v>5.05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532</v>
      </c>
      <c r="V130" s="111" t="s">
        <v>411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6.93</v>
      </c>
      <c r="P131" s="111">
        <v>6.81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411</v>
      </c>
    </row>
    <row r="132" spans="1:22" x14ac:dyDescent="0.2">
      <c r="A132" s="111" t="s">
        <v>272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4</v>
      </c>
      <c r="P132" s="111">
        <v>4.3499999999999996</v>
      </c>
      <c r="Q132" s="111">
        <v>39</v>
      </c>
      <c r="R132" s="111">
        <v>28</v>
      </c>
      <c r="S132" s="111">
        <v>3.32</v>
      </c>
      <c r="T132" s="111">
        <v>4.16</v>
      </c>
      <c r="U132" s="111" t="s">
        <v>533</v>
      </c>
      <c r="V132" s="111" t="s">
        <v>411</v>
      </c>
    </row>
    <row r="133" spans="1:22" x14ac:dyDescent="0.2">
      <c r="A133" s="111" t="s">
        <v>273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534</v>
      </c>
      <c r="V133" s="111" t="s">
        <v>411</v>
      </c>
    </row>
    <row r="134" spans="1:22" x14ac:dyDescent="0.2">
      <c r="A134" s="111" t="s">
        <v>381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7.1</v>
      </c>
      <c r="P134" s="111">
        <v>7.39</v>
      </c>
      <c r="Q134" s="111" t="s">
        <v>71</v>
      </c>
      <c r="R134" s="111">
        <v>8</v>
      </c>
      <c r="S134" s="111" t="s">
        <v>71</v>
      </c>
      <c r="T134" s="111">
        <v>7.06</v>
      </c>
      <c r="U134" s="111" t="s">
        <v>535</v>
      </c>
      <c r="V134" s="111" t="s">
        <v>411</v>
      </c>
    </row>
    <row r="135" spans="1:22" x14ac:dyDescent="0.2">
      <c r="A135" s="111" t="s">
        <v>122</v>
      </c>
      <c r="B135">
        <f t="shared" si="16"/>
        <v>2927.2</v>
      </c>
      <c r="C135">
        <f t="shared" si="17"/>
        <v>2875.5700999999999</v>
      </c>
      <c r="D135" t="str">
        <f t="shared" si="18"/>
        <v>N/A</v>
      </c>
      <c r="E135" t="str">
        <f t="shared" si="19"/>
        <v>N/A</v>
      </c>
      <c r="F135" t="str">
        <f t="shared" si="20"/>
        <v>N/A</v>
      </c>
      <c r="G135" t="str">
        <f t="shared" si="21"/>
        <v>N/A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411</v>
      </c>
    </row>
    <row r="136" spans="1:22" x14ac:dyDescent="0.2">
      <c r="A136" s="111" t="s">
        <v>274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536</v>
      </c>
      <c r="V136" s="111" t="s">
        <v>411</v>
      </c>
    </row>
    <row r="137" spans="1:22" x14ac:dyDescent="0.2">
      <c r="A137" s="111" t="s">
        <v>275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267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537</v>
      </c>
      <c r="V137" s="111" t="s">
        <v>411</v>
      </c>
    </row>
    <row r="138" spans="1:22" x14ac:dyDescent="0.2">
      <c r="A138" s="111" t="s">
        <v>382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268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538</v>
      </c>
      <c r="V138" s="111" t="s">
        <v>411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794</v>
      </c>
      <c r="O139" s="111">
        <v>3.54</v>
      </c>
      <c r="P139" s="111">
        <v>3.22</v>
      </c>
      <c r="Q139" s="111">
        <v>2</v>
      </c>
      <c r="R139" s="111">
        <v>10</v>
      </c>
      <c r="S139" s="111">
        <v>3.45</v>
      </c>
      <c r="T139" s="111">
        <v>3.2749999999999999</v>
      </c>
      <c r="U139" s="111" t="s">
        <v>795</v>
      </c>
      <c r="V139" s="111" t="s">
        <v>411</v>
      </c>
    </row>
    <row r="140" spans="1:22" x14ac:dyDescent="0.2">
      <c r="A140" s="111" t="s">
        <v>124</v>
      </c>
      <c r="B140">
        <f t="shared" si="16"/>
        <v>2062.73</v>
      </c>
      <c r="C140">
        <f t="shared" si="17"/>
        <v>2126.9899999999998</v>
      </c>
      <c r="D140" t="str">
        <f t="shared" si="18"/>
        <v>N/A</v>
      </c>
      <c r="E140">
        <f t="shared" si="19"/>
        <v>13</v>
      </c>
      <c r="F140" t="str">
        <f t="shared" si="20"/>
        <v>N/A</v>
      </c>
      <c r="G140">
        <f t="shared" si="21"/>
        <v>2076.5700999999999</v>
      </c>
      <c r="H140" s="111"/>
      <c r="N140" s="111" t="s">
        <v>762</v>
      </c>
      <c r="O140" s="111">
        <v>6.4600000000000005E-2</v>
      </c>
      <c r="P140" s="111">
        <v>7.1800000000000003E-2</v>
      </c>
      <c r="Q140" s="111">
        <v>34</v>
      </c>
      <c r="R140" s="111">
        <v>15</v>
      </c>
      <c r="S140" s="111">
        <v>7.2999999999999995E-2</v>
      </c>
      <c r="T140" s="111">
        <v>6.9000000000000006E-2</v>
      </c>
      <c r="U140" s="111" t="s">
        <v>741</v>
      </c>
      <c r="V140" s="111" t="s">
        <v>411</v>
      </c>
    </row>
    <row r="141" spans="1:22" x14ac:dyDescent="0.2">
      <c r="A141" s="111" t="s">
        <v>125</v>
      </c>
      <c r="B141">
        <f t="shared" si="16"/>
        <v>1.97</v>
      </c>
      <c r="C141">
        <f t="shared" si="17"/>
        <v>2.06</v>
      </c>
      <c r="D141" t="str">
        <f t="shared" si="18"/>
        <v>N/A</v>
      </c>
      <c r="E141">
        <f t="shared" si="19"/>
        <v>9</v>
      </c>
      <c r="F141" t="str">
        <f t="shared" si="20"/>
        <v>N/A</v>
      </c>
      <c r="G141">
        <f t="shared" si="21"/>
        <v>1.9450000000000001</v>
      </c>
      <c r="H141" s="111"/>
      <c r="N141" s="111" t="s">
        <v>269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539</v>
      </c>
      <c r="V141" s="111" t="s">
        <v>411</v>
      </c>
    </row>
    <row r="142" spans="1:22" x14ac:dyDescent="0.2">
      <c r="A142" s="111" t="s">
        <v>276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540</v>
      </c>
      <c r="V142" s="111" t="s">
        <v>411</v>
      </c>
    </row>
    <row r="143" spans="1:22" x14ac:dyDescent="0.2">
      <c r="A143" s="111" t="s">
        <v>126</v>
      </c>
      <c r="B143">
        <f t="shared" si="16"/>
        <v>22.86</v>
      </c>
      <c r="C143">
        <f t="shared" si="17"/>
        <v>23.52</v>
      </c>
      <c r="D143">
        <f t="shared" si="18"/>
        <v>54</v>
      </c>
      <c r="E143">
        <f t="shared" si="19"/>
        <v>9</v>
      </c>
      <c r="F143">
        <f t="shared" si="20"/>
        <v>20.079999999999998</v>
      </c>
      <c r="G143">
        <f t="shared" si="21"/>
        <v>22.2</v>
      </c>
      <c r="H143" s="111"/>
      <c r="N143" s="111" t="s">
        <v>116</v>
      </c>
      <c r="O143" s="111">
        <v>8.4</v>
      </c>
      <c r="P143" s="111">
        <v>8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411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541</v>
      </c>
      <c r="V144" s="111" t="s">
        <v>411</v>
      </c>
    </row>
    <row r="145" spans="1:22" x14ac:dyDescent="0.2">
      <c r="A145" s="111" t="s">
        <v>277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270</v>
      </c>
      <c r="O145" s="111">
        <v>0.83199999999999996</v>
      </c>
      <c r="P145" s="111">
        <v>0.75600000000000001</v>
      </c>
      <c r="Q145" s="111">
        <v>0</v>
      </c>
      <c r="R145" s="111">
        <v>13</v>
      </c>
      <c r="S145" s="111">
        <v>0.83199999999999996</v>
      </c>
      <c r="T145" s="111">
        <v>0.85</v>
      </c>
      <c r="U145" s="111" t="s">
        <v>542</v>
      </c>
      <c r="V145" s="111" t="s">
        <v>411</v>
      </c>
    </row>
    <row r="146" spans="1:22" x14ac:dyDescent="0.2">
      <c r="A146" s="111" t="s">
        <v>403</v>
      </c>
      <c r="B146">
        <f t="shared" si="16"/>
        <v>2671.24</v>
      </c>
      <c r="C146">
        <f t="shared" si="17"/>
        <v>2736.27</v>
      </c>
      <c r="D146" t="str">
        <f t="shared" si="18"/>
        <v>N/A</v>
      </c>
      <c r="E146">
        <f t="shared" si="19"/>
        <v>8</v>
      </c>
      <c r="F146" t="str">
        <f t="shared" si="20"/>
        <v>N/A</v>
      </c>
      <c r="G146">
        <f t="shared" si="21"/>
        <v>2613.6698999999999</v>
      </c>
      <c r="H146" s="111"/>
      <c r="N146" s="111" t="s">
        <v>118</v>
      </c>
      <c r="O146" s="111">
        <v>0.52600000000000002</v>
      </c>
      <c r="P146" s="111">
        <v>0.54600000000000004</v>
      </c>
      <c r="Q146" s="111">
        <v>31</v>
      </c>
      <c r="R146" s="111">
        <v>19</v>
      </c>
      <c r="S146" s="111">
        <v>0.56599999999999995</v>
      </c>
      <c r="T146" s="111">
        <v>0.57999999999999996</v>
      </c>
      <c r="U146" s="111" t="s">
        <v>391</v>
      </c>
      <c r="V146" s="111" t="s">
        <v>411</v>
      </c>
    </row>
    <row r="147" spans="1:22" x14ac:dyDescent="0.2">
      <c r="A147" s="111" t="s">
        <v>278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4.57</v>
      </c>
      <c r="P147" s="111">
        <v>5.05</v>
      </c>
      <c r="Q147" s="111" t="s">
        <v>71</v>
      </c>
      <c r="R147" s="111">
        <v>8</v>
      </c>
      <c r="S147" s="111" t="s">
        <v>71</v>
      </c>
      <c r="T147" s="111">
        <v>4.6500000000000004</v>
      </c>
      <c r="U147" s="111" t="s">
        <v>543</v>
      </c>
      <c r="V147" s="111" t="s">
        <v>411</v>
      </c>
    </row>
    <row r="148" spans="1:22" x14ac:dyDescent="0.2">
      <c r="A148" s="111" t="s">
        <v>279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5197.2402000000002</v>
      </c>
      <c r="P148" s="111">
        <v>5360.3701000000001</v>
      </c>
      <c r="Q148" s="111" t="s">
        <v>71</v>
      </c>
      <c r="R148" s="111">
        <v>13</v>
      </c>
      <c r="S148" s="111" t="s">
        <v>71</v>
      </c>
      <c r="T148" s="111">
        <v>5226.71</v>
      </c>
      <c r="U148" s="111" t="s">
        <v>13</v>
      </c>
      <c r="V148" s="111" t="s">
        <v>411</v>
      </c>
    </row>
    <row r="149" spans="1:22" x14ac:dyDescent="0.2">
      <c r="A149" s="111" t="s">
        <v>280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796</v>
      </c>
      <c r="O149" s="111">
        <v>6596.0097999999998</v>
      </c>
      <c r="P149" s="111">
        <v>6696.9902000000002</v>
      </c>
      <c r="Q149" s="111">
        <v>21</v>
      </c>
      <c r="R149" s="111">
        <v>8</v>
      </c>
      <c r="S149" s="111">
        <v>6400.6400999999996</v>
      </c>
      <c r="T149" s="111">
        <v>6187.27</v>
      </c>
      <c r="U149" s="111" t="s">
        <v>796</v>
      </c>
      <c r="V149" s="111" t="s">
        <v>411</v>
      </c>
    </row>
    <row r="150" spans="1:22" x14ac:dyDescent="0.2">
      <c r="A150" s="111" t="s">
        <v>281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797</v>
      </c>
      <c r="O150" s="111">
        <v>6264.02</v>
      </c>
      <c r="P150" s="111">
        <v>6011.79</v>
      </c>
      <c r="Q150" s="111" t="s">
        <v>71</v>
      </c>
      <c r="R150" s="111" t="s">
        <v>71</v>
      </c>
      <c r="S150" s="111" t="s">
        <v>71</v>
      </c>
      <c r="T150" s="111" t="s">
        <v>71</v>
      </c>
      <c r="U150" s="111" t="s">
        <v>797</v>
      </c>
      <c r="V150" s="111" t="s">
        <v>411</v>
      </c>
    </row>
    <row r="151" spans="1:22" x14ac:dyDescent="0.2">
      <c r="A151" s="111" t="s">
        <v>128</v>
      </c>
      <c r="B151">
        <f t="shared" si="16"/>
        <v>2.08</v>
      </c>
      <c r="C151">
        <f t="shared" si="17"/>
        <v>2.35</v>
      </c>
      <c r="D151" t="str">
        <f t="shared" si="18"/>
        <v>N/A</v>
      </c>
      <c r="E151">
        <f t="shared" si="19"/>
        <v>3</v>
      </c>
      <c r="F151" t="str">
        <f t="shared" si="20"/>
        <v>N/A</v>
      </c>
      <c r="G151">
        <f t="shared" si="21"/>
        <v>2.0299999999999998</v>
      </c>
      <c r="H151" s="111"/>
      <c r="N151" s="111" t="s">
        <v>798</v>
      </c>
      <c r="O151" s="111">
        <v>8587.2001999999993</v>
      </c>
      <c r="P151" s="111">
        <v>9184.2099999999991</v>
      </c>
      <c r="Q151" s="111" t="s">
        <v>71</v>
      </c>
      <c r="R151" s="111">
        <v>2</v>
      </c>
      <c r="S151" s="111" t="s">
        <v>71</v>
      </c>
      <c r="T151" s="111">
        <v>8616.8896000000004</v>
      </c>
      <c r="U151" s="111" t="s">
        <v>798</v>
      </c>
      <c r="V151" s="111" t="s">
        <v>411</v>
      </c>
    </row>
    <row r="152" spans="1:22" x14ac:dyDescent="0.2">
      <c r="A152" s="111" t="s">
        <v>282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799</v>
      </c>
      <c r="O152" s="111">
        <v>6562.1099000000004</v>
      </c>
      <c r="P152" s="111">
        <v>6406.96</v>
      </c>
      <c r="Q152" s="111" t="s">
        <v>71</v>
      </c>
      <c r="R152" s="111" t="s">
        <v>71</v>
      </c>
      <c r="S152" s="111" t="s">
        <v>71</v>
      </c>
      <c r="T152" s="111" t="s">
        <v>71</v>
      </c>
      <c r="U152" s="111" t="s">
        <v>799</v>
      </c>
      <c r="V152" s="111" t="s">
        <v>411</v>
      </c>
    </row>
    <row r="153" spans="1:22" x14ac:dyDescent="0.2">
      <c r="A153" s="111" t="s">
        <v>283</v>
      </c>
      <c r="B153">
        <f t="shared" si="16"/>
        <v>0.5</v>
      </c>
      <c r="C153">
        <f t="shared" si="17"/>
        <v>0.502</v>
      </c>
      <c r="D153" t="str">
        <f t="shared" si="18"/>
        <v>N/A</v>
      </c>
      <c r="E153">
        <f t="shared" si="19"/>
        <v>5</v>
      </c>
      <c r="F153" t="str">
        <f t="shared" si="20"/>
        <v>N/A</v>
      </c>
      <c r="G153">
        <f t="shared" si="21"/>
        <v>0.47799999999999998</v>
      </c>
      <c r="H153" s="111"/>
      <c r="N153" s="111" t="s">
        <v>800</v>
      </c>
      <c r="O153" s="111">
        <v>10554.2598</v>
      </c>
      <c r="P153" s="111">
        <v>10127.7695</v>
      </c>
      <c r="Q153" s="111">
        <v>0</v>
      </c>
      <c r="R153" s="111">
        <v>13</v>
      </c>
      <c r="S153" s="111">
        <v>10554.2598</v>
      </c>
      <c r="T153" s="111">
        <v>10595.8604</v>
      </c>
      <c r="U153" s="111" t="s">
        <v>800</v>
      </c>
      <c r="V153" s="111" t="s">
        <v>411</v>
      </c>
    </row>
    <row r="154" spans="1:22" x14ac:dyDescent="0.2">
      <c r="A154" s="111" t="s">
        <v>284</v>
      </c>
      <c r="B154">
        <f t="shared" si="16"/>
        <v>3.33</v>
      </c>
      <c r="C154">
        <f t="shared" si="17"/>
        <v>3.36</v>
      </c>
      <c r="D154">
        <f t="shared" si="18"/>
        <v>25</v>
      </c>
      <c r="E154">
        <f t="shared" si="19"/>
        <v>11</v>
      </c>
      <c r="F154">
        <f t="shared" si="20"/>
        <v>3.44</v>
      </c>
      <c r="G154">
        <f t="shared" si="21"/>
        <v>3.37</v>
      </c>
      <c r="H154" s="111"/>
      <c r="N154" s="111" t="s">
        <v>801</v>
      </c>
      <c r="O154" s="111">
        <v>8342.5097999999998</v>
      </c>
      <c r="P154" s="111">
        <v>8557.7402000000002</v>
      </c>
      <c r="Q154" s="111" t="s">
        <v>71</v>
      </c>
      <c r="R154" s="111">
        <v>10</v>
      </c>
      <c r="S154" s="111" t="s">
        <v>71</v>
      </c>
      <c r="T154" s="111">
        <v>8289.2998000000007</v>
      </c>
      <c r="U154" s="111" t="s">
        <v>801</v>
      </c>
      <c r="V154" s="111" t="s">
        <v>411</v>
      </c>
    </row>
    <row r="155" spans="1:22" x14ac:dyDescent="0.2">
      <c r="A155" s="111" t="s">
        <v>285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802</v>
      </c>
      <c r="O155" s="111">
        <v>5409.3198000000002</v>
      </c>
      <c r="P155" s="111">
        <v>5287.3798999999999</v>
      </c>
      <c r="Q155" s="111" t="s">
        <v>71</v>
      </c>
      <c r="R155" s="111" t="s">
        <v>71</v>
      </c>
      <c r="S155" s="111" t="s">
        <v>71</v>
      </c>
      <c r="T155" s="111" t="s">
        <v>71</v>
      </c>
      <c r="U155" s="111" t="s">
        <v>802</v>
      </c>
      <c r="V155" s="111" t="s">
        <v>411</v>
      </c>
    </row>
    <row r="156" spans="1:22" x14ac:dyDescent="0.2">
      <c r="A156" s="111" t="s">
        <v>286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803</v>
      </c>
      <c r="O156" s="111">
        <v>6558.3701000000001</v>
      </c>
      <c r="P156" s="111">
        <v>6689.27</v>
      </c>
      <c r="Q156" s="111">
        <v>25</v>
      </c>
      <c r="R156" s="111">
        <v>10</v>
      </c>
      <c r="S156" s="111">
        <v>6507.8900999999996</v>
      </c>
      <c r="T156" s="111">
        <v>6483.6298999999999</v>
      </c>
      <c r="U156" s="111" t="s">
        <v>803</v>
      </c>
      <c r="V156" s="111" t="s">
        <v>411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271</v>
      </c>
      <c r="O157" s="111">
        <v>1227.29</v>
      </c>
      <c r="P157" s="111">
        <v>1267.26</v>
      </c>
      <c r="Q157" s="111" t="s">
        <v>71</v>
      </c>
      <c r="R157" s="111">
        <v>13</v>
      </c>
      <c r="S157" s="111" t="s">
        <v>71</v>
      </c>
      <c r="T157" s="111">
        <v>1235.8599999999999</v>
      </c>
      <c r="U157" s="111" t="s">
        <v>412</v>
      </c>
      <c r="V157" s="111" t="s">
        <v>411</v>
      </c>
    </row>
    <row r="158" spans="1:22" x14ac:dyDescent="0.2">
      <c r="A158" s="111" t="s">
        <v>130</v>
      </c>
      <c r="B158">
        <f t="shared" si="16"/>
        <v>1.22</v>
      </c>
      <c r="C158">
        <f t="shared" si="17"/>
        <v>1.18</v>
      </c>
      <c r="D158">
        <f t="shared" si="18"/>
        <v>12</v>
      </c>
      <c r="E158">
        <f t="shared" si="19"/>
        <v>29</v>
      </c>
      <c r="F158">
        <f t="shared" si="20"/>
        <v>1.1299999999999999</v>
      </c>
      <c r="G158">
        <f t="shared" si="21"/>
        <v>1.1000000000000001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411</v>
      </c>
    </row>
    <row r="159" spans="1:22" x14ac:dyDescent="0.2">
      <c r="A159" s="111" t="s">
        <v>287</v>
      </c>
      <c r="B159">
        <f t="shared" si="16"/>
        <v>5.97</v>
      </c>
      <c r="C159">
        <f t="shared" si="17"/>
        <v>6.08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763</v>
      </c>
      <c r="O159" s="111">
        <v>5085.9701999999997</v>
      </c>
      <c r="P159" s="111">
        <v>5211.3900999999996</v>
      </c>
      <c r="Q159" s="111" t="s">
        <v>71</v>
      </c>
      <c r="R159" s="111">
        <v>11</v>
      </c>
      <c r="S159" s="111" t="s">
        <v>71</v>
      </c>
      <c r="T159" s="111">
        <v>5105.9701999999997</v>
      </c>
      <c r="U159" s="111" t="s">
        <v>763</v>
      </c>
      <c r="V159" s="111" t="s">
        <v>411</v>
      </c>
    </row>
    <row r="160" spans="1:22" x14ac:dyDescent="0.2">
      <c r="A160" s="111" t="s">
        <v>288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804</v>
      </c>
      <c r="O160" s="111">
        <v>6840.1298999999999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804</v>
      </c>
      <c r="V160" s="111" t="s">
        <v>411</v>
      </c>
    </row>
    <row r="161" spans="1:22" x14ac:dyDescent="0.2">
      <c r="A161" s="111" t="s">
        <v>289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272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272</v>
      </c>
      <c r="V161" s="111" t="s">
        <v>411</v>
      </c>
    </row>
    <row r="162" spans="1:22" x14ac:dyDescent="0.2">
      <c r="A162" s="111" t="s">
        <v>131</v>
      </c>
      <c r="B162">
        <f t="shared" si="16"/>
        <v>1.44</v>
      </c>
      <c r="C162">
        <f t="shared" si="17"/>
        <v>1.49</v>
      </c>
      <c r="D162" t="str">
        <f t="shared" si="18"/>
        <v>N/A</v>
      </c>
      <c r="E162">
        <f t="shared" si="19"/>
        <v>10</v>
      </c>
      <c r="F162" t="str">
        <f t="shared" si="20"/>
        <v>N/A</v>
      </c>
      <c r="G162">
        <f t="shared" si="21"/>
        <v>1.53</v>
      </c>
      <c r="H162" s="111"/>
      <c r="N162" s="111" t="s">
        <v>273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273</v>
      </c>
      <c r="V162" s="111" t="s">
        <v>411</v>
      </c>
    </row>
    <row r="163" spans="1:22" x14ac:dyDescent="0.2">
      <c r="A163" s="111" t="s">
        <v>290</v>
      </c>
      <c r="B163">
        <f t="shared" si="16"/>
        <v>3.5</v>
      </c>
      <c r="C163">
        <f t="shared" si="17"/>
        <v>3.6850000000000001</v>
      </c>
      <c r="D163">
        <f t="shared" si="18"/>
        <v>27</v>
      </c>
      <c r="E163">
        <f t="shared" si="19"/>
        <v>8</v>
      </c>
      <c r="F163">
        <f t="shared" si="20"/>
        <v>3.3650000000000002</v>
      </c>
      <c r="G163">
        <f t="shared" si="21"/>
        <v>3.46</v>
      </c>
      <c r="H163" s="111"/>
      <c r="N163" s="111" t="s">
        <v>381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381</v>
      </c>
      <c r="V163" s="111" t="s">
        <v>411</v>
      </c>
    </row>
    <row r="164" spans="1:22" x14ac:dyDescent="0.2">
      <c r="A164" s="111" t="s">
        <v>291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2927.2</v>
      </c>
      <c r="P164" s="111">
        <v>2875.5700999999999</v>
      </c>
      <c r="Q164" s="111" t="s">
        <v>71</v>
      </c>
      <c r="R164" s="111" t="s">
        <v>71</v>
      </c>
      <c r="S164" s="111" t="s">
        <v>71</v>
      </c>
      <c r="T164" s="111" t="s">
        <v>71</v>
      </c>
      <c r="U164" s="111" t="s">
        <v>14</v>
      </c>
      <c r="V164" s="111" t="s">
        <v>411</v>
      </c>
    </row>
    <row r="165" spans="1:22" x14ac:dyDescent="0.2">
      <c r="A165" s="111" t="s">
        <v>292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274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274</v>
      </c>
      <c r="V165" s="111" t="s">
        <v>411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275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275</v>
      </c>
      <c r="V166" s="111" t="s">
        <v>411</v>
      </c>
    </row>
    <row r="167" spans="1:22" x14ac:dyDescent="0.2">
      <c r="A167" s="111" t="s">
        <v>293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382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413</v>
      </c>
      <c r="V167" s="111" t="s">
        <v>411</v>
      </c>
    </row>
    <row r="168" spans="1:22" x14ac:dyDescent="0.2">
      <c r="A168" s="111" t="s">
        <v>294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805</v>
      </c>
      <c r="O168" s="111">
        <v>9422.5800999999992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805</v>
      </c>
      <c r="V168" s="111" t="s">
        <v>411</v>
      </c>
    </row>
    <row r="169" spans="1:22" x14ac:dyDescent="0.2">
      <c r="A169" s="111" t="s">
        <v>295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544</v>
      </c>
      <c r="V169" s="111" t="s">
        <v>411</v>
      </c>
    </row>
    <row r="170" spans="1:22" x14ac:dyDescent="0.2">
      <c r="A170" s="111" t="s">
        <v>133</v>
      </c>
      <c r="B170">
        <f t="shared" si="16"/>
        <v>334</v>
      </c>
      <c r="C170">
        <f t="shared" si="17"/>
        <v>350</v>
      </c>
      <c r="D170" t="str">
        <f t="shared" si="18"/>
        <v>N/A</v>
      </c>
      <c r="E170">
        <f t="shared" si="19"/>
        <v>7</v>
      </c>
      <c r="F170" t="str">
        <f t="shared" si="20"/>
        <v>N/A</v>
      </c>
      <c r="G170">
        <f t="shared" si="21"/>
        <v>334</v>
      </c>
      <c r="H170" s="111"/>
      <c r="N170" s="111" t="s">
        <v>124</v>
      </c>
      <c r="O170" s="111">
        <v>2062.73</v>
      </c>
      <c r="P170" s="111">
        <v>2126.9899999999998</v>
      </c>
      <c r="Q170" s="111" t="s">
        <v>71</v>
      </c>
      <c r="R170" s="111">
        <v>13</v>
      </c>
      <c r="S170" s="111" t="s">
        <v>71</v>
      </c>
      <c r="T170" s="111">
        <v>2076.5700999999999</v>
      </c>
      <c r="U170" s="111" t="s">
        <v>9</v>
      </c>
      <c r="V170" s="111" t="s">
        <v>411</v>
      </c>
    </row>
    <row r="171" spans="1:22" x14ac:dyDescent="0.2">
      <c r="A171" s="111" t="s">
        <v>296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1.97</v>
      </c>
      <c r="P171" s="111">
        <v>2.06</v>
      </c>
      <c r="Q171" s="111" t="s">
        <v>71</v>
      </c>
      <c r="R171" s="111">
        <v>9</v>
      </c>
      <c r="S171" s="111" t="s">
        <v>71</v>
      </c>
      <c r="T171" s="111">
        <v>1.9450000000000001</v>
      </c>
      <c r="U171" s="111" t="s">
        <v>545</v>
      </c>
      <c r="V171" s="111" t="s">
        <v>411</v>
      </c>
    </row>
    <row r="172" spans="1:22" x14ac:dyDescent="0.2">
      <c r="A172" s="111" t="s">
        <v>297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276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546</v>
      </c>
      <c r="V172" s="111" t="s">
        <v>411</v>
      </c>
    </row>
    <row r="173" spans="1:22" x14ac:dyDescent="0.2">
      <c r="A173" s="111" t="s">
        <v>134</v>
      </c>
      <c r="B173">
        <f t="shared" si="16"/>
        <v>2.21</v>
      </c>
      <c r="C173">
        <f t="shared" si="17"/>
        <v>2.37</v>
      </c>
      <c r="D173">
        <f t="shared" si="18"/>
        <v>21</v>
      </c>
      <c r="E173">
        <f t="shared" si="19"/>
        <v>5</v>
      </c>
      <c r="F173">
        <f t="shared" si="20"/>
        <v>1.7</v>
      </c>
      <c r="G173">
        <f t="shared" si="21"/>
        <v>1.9350000000000001</v>
      </c>
      <c r="H173" s="111"/>
      <c r="N173" s="111" t="s">
        <v>126</v>
      </c>
      <c r="O173" s="111">
        <v>22.86</v>
      </c>
      <c r="P173" s="111">
        <v>23.52</v>
      </c>
      <c r="Q173" s="111">
        <v>54</v>
      </c>
      <c r="R173" s="111">
        <v>9</v>
      </c>
      <c r="S173" s="111">
        <v>20.079999999999998</v>
      </c>
      <c r="T173" s="111">
        <v>22.2</v>
      </c>
      <c r="U173" s="111" t="s">
        <v>73</v>
      </c>
      <c r="V173" s="111" t="s">
        <v>411</v>
      </c>
    </row>
    <row r="174" spans="1:22" x14ac:dyDescent="0.2">
      <c r="A174" s="111" t="s">
        <v>298</v>
      </c>
      <c r="B174">
        <f t="shared" si="16"/>
        <v>1.93</v>
      </c>
      <c r="C174" t="str">
        <f t="shared" si="17"/>
        <v>N/A</v>
      </c>
      <c r="D174" t="str">
        <f t="shared" si="18"/>
        <v>N/A</v>
      </c>
      <c r="E174" t="str">
        <f t="shared" si="19"/>
        <v>N/A</v>
      </c>
      <c r="F174" t="str">
        <f t="shared" si="20"/>
        <v>N/A</v>
      </c>
      <c r="G174" t="str">
        <f t="shared" si="21"/>
        <v>N/A</v>
      </c>
      <c r="H174" s="111"/>
      <c r="N174" s="111" t="s">
        <v>764</v>
      </c>
      <c r="O174" s="111">
        <v>0.49049999999999999</v>
      </c>
      <c r="P174" s="111">
        <v>0.54400000000000004</v>
      </c>
      <c r="Q174" s="111">
        <v>35</v>
      </c>
      <c r="R174" s="111">
        <v>13</v>
      </c>
      <c r="S174" s="111">
        <v>0.48849999999999999</v>
      </c>
      <c r="T174" s="111">
        <v>0.53600000000000003</v>
      </c>
      <c r="U174" s="111" t="s">
        <v>708</v>
      </c>
      <c r="V174" s="111" t="s">
        <v>411</v>
      </c>
    </row>
    <row r="175" spans="1:22" x14ac:dyDescent="0.2">
      <c r="A175" s="111" t="s">
        <v>299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547</v>
      </c>
      <c r="V175" s="111" t="s">
        <v>411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277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548</v>
      </c>
      <c r="V176" s="111" t="s">
        <v>411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788</v>
      </c>
      <c r="N177" s="111" t="s">
        <v>403</v>
      </c>
      <c r="O177" s="111">
        <v>2671.24</v>
      </c>
      <c r="P177" s="111">
        <v>2736.27</v>
      </c>
      <c r="Q177" s="111" t="s">
        <v>71</v>
      </c>
      <c r="R177" s="111">
        <v>8</v>
      </c>
      <c r="S177" s="111" t="s">
        <v>71</v>
      </c>
      <c r="T177" s="111">
        <v>2613.6698999999999</v>
      </c>
      <c r="U177" s="111" t="s">
        <v>403</v>
      </c>
      <c r="V177" s="111" t="s">
        <v>411</v>
      </c>
    </row>
    <row r="178" spans="1:22" x14ac:dyDescent="0.2">
      <c r="A178" s="111" t="s">
        <v>300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278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549</v>
      </c>
      <c r="V178" s="111" t="s">
        <v>411</v>
      </c>
    </row>
    <row r="179" spans="1:22" x14ac:dyDescent="0.2">
      <c r="A179" s="111" t="s">
        <v>301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279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550</v>
      </c>
      <c r="V179" s="111" t="s">
        <v>411</v>
      </c>
    </row>
    <row r="180" spans="1:22" x14ac:dyDescent="0.2">
      <c r="A180" s="111" t="s">
        <v>302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280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551</v>
      </c>
      <c r="V180" s="111" t="s">
        <v>411</v>
      </c>
    </row>
    <row r="181" spans="1:22" x14ac:dyDescent="0.2">
      <c r="A181" s="111" t="s">
        <v>303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281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552</v>
      </c>
      <c r="V181" s="111" t="s">
        <v>411</v>
      </c>
    </row>
    <row r="182" spans="1:22" x14ac:dyDescent="0.2">
      <c r="A182" s="111" t="s">
        <v>137</v>
      </c>
      <c r="B182">
        <f t="shared" si="16"/>
        <v>0.50600000000000001</v>
      </c>
      <c r="C182">
        <f t="shared" si="17"/>
        <v>0.57199999999999995</v>
      </c>
      <c r="D182">
        <f t="shared" si="18"/>
        <v>23</v>
      </c>
      <c r="E182">
        <f t="shared" si="19"/>
        <v>9</v>
      </c>
      <c r="F182">
        <f t="shared" si="20"/>
        <v>0.47899999999999998</v>
      </c>
      <c r="G182">
        <f t="shared" si="21"/>
        <v>0.51400000000000001</v>
      </c>
      <c r="H182" s="111"/>
      <c r="N182" s="111" t="s">
        <v>128</v>
      </c>
      <c r="O182" s="111">
        <v>2.08</v>
      </c>
      <c r="P182" s="111">
        <v>2.35</v>
      </c>
      <c r="Q182" s="111" t="s">
        <v>71</v>
      </c>
      <c r="R182" s="111">
        <v>3</v>
      </c>
      <c r="S182" s="111" t="s">
        <v>71</v>
      </c>
      <c r="T182" s="111">
        <v>2.0299999999999998</v>
      </c>
      <c r="U182" s="111" t="s">
        <v>553</v>
      </c>
      <c r="V182" s="111" t="s">
        <v>411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282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554</v>
      </c>
      <c r="V183" s="111" t="s">
        <v>411</v>
      </c>
    </row>
    <row r="184" spans="1:22" x14ac:dyDescent="0.2">
      <c r="A184" s="111" t="s">
        <v>139</v>
      </c>
      <c r="B184">
        <f t="shared" si="16"/>
        <v>1.34</v>
      </c>
      <c r="C184">
        <f t="shared" si="17"/>
        <v>1.3779999999999999</v>
      </c>
      <c r="D184">
        <f t="shared" si="18"/>
        <v>26</v>
      </c>
      <c r="E184">
        <f t="shared" si="19"/>
        <v>11</v>
      </c>
      <c r="F184">
        <f t="shared" si="20"/>
        <v>1.3520000000000001</v>
      </c>
      <c r="G184">
        <f t="shared" si="21"/>
        <v>1.31</v>
      </c>
      <c r="H184" s="111"/>
      <c r="N184" s="111" t="s">
        <v>283</v>
      </c>
      <c r="O184" s="111">
        <v>0.5</v>
      </c>
      <c r="P184" s="111">
        <v>0.502</v>
      </c>
      <c r="Q184" s="111" t="s">
        <v>71</v>
      </c>
      <c r="R184" s="111">
        <v>5</v>
      </c>
      <c r="S184" s="111" t="s">
        <v>71</v>
      </c>
      <c r="T184" s="111">
        <v>0.47799999999999998</v>
      </c>
      <c r="U184" s="111" t="s">
        <v>392</v>
      </c>
      <c r="V184" s="111" t="s">
        <v>411</v>
      </c>
    </row>
    <row r="185" spans="1:22" x14ac:dyDescent="0.2">
      <c r="A185" s="111" t="s">
        <v>140</v>
      </c>
      <c r="B185">
        <f t="shared" si="16"/>
        <v>7.33</v>
      </c>
      <c r="C185">
        <f t="shared" si="17"/>
        <v>7.82</v>
      </c>
      <c r="D185" t="str">
        <f t="shared" si="18"/>
        <v>N/A</v>
      </c>
      <c r="E185">
        <f t="shared" si="19"/>
        <v>3</v>
      </c>
      <c r="F185" t="str">
        <f t="shared" si="20"/>
        <v>N/A</v>
      </c>
      <c r="G185">
        <f t="shared" si="21"/>
        <v>7.17</v>
      </c>
      <c r="H185" s="111"/>
      <c r="N185" s="111" t="s">
        <v>284</v>
      </c>
      <c r="O185" s="111">
        <v>3.33</v>
      </c>
      <c r="P185" s="111">
        <v>3.36</v>
      </c>
      <c r="Q185" s="111">
        <v>25</v>
      </c>
      <c r="R185" s="111">
        <v>11</v>
      </c>
      <c r="S185" s="111">
        <v>3.44</v>
      </c>
      <c r="T185" s="111">
        <v>3.37</v>
      </c>
      <c r="U185" s="111" t="s">
        <v>555</v>
      </c>
      <c r="V185" s="111" t="s">
        <v>411</v>
      </c>
    </row>
    <row r="186" spans="1:22" x14ac:dyDescent="0.2">
      <c r="A186" s="111" t="s">
        <v>304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285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556</v>
      </c>
      <c r="V186" s="111" t="s">
        <v>411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286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557</v>
      </c>
      <c r="V187" s="111" t="s">
        <v>411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765</v>
      </c>
      <c r="O188" s="111">
        <v>5.0199999999999996</v>
      </c>
      <c r="P188" s="111">
        <v>5.22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748</v>
      </c>
      <c r="V188" s="111" t="s">
        <v>411</v>
      </c>
    </row>
    <row r="189" spans="1:22" x14ac:dyDescent="0.2">
      <c r="A189" s="111" t="s">
        <v>305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1.22</v>
      </c>
      <c r="P189" s="111">
        <v>1.18</v>
      </c>
      <c r="Q189" s="111">
        <v>12</v>
      </c>
      <c r="R189" s="111">
        <v>29</v>
      </c>
      <c r="S189" s="111">
        <v>1.1299999999999999</v>
      </c>
      <c r="T189" s="111">
        <v>1.1000000000000001</v>
      </c>
      <c r="U189" s="111" t="s">
        <v>558</v>
      </c>
      <c r="V189" s="111" t="s">
        <v>411</v>
      </c>
    </row>
    <row r="190" spans="1:22" x14ac:dyDescent="0.2">
      <c r="A190" s="111" t="s">
        <v>143</v>
      </c>
      <c r="B190">
        <f t="shared" si="16"/>
        <v>18.72</v>
      </c>
      <c r="C190">
        <f t="shared" si="17"/>
        <v>18.100000000000001</v>
      </c>
      <c r="D190" t="str">
        <f t="shared" si="18"/>
        <v>N/A</v>
      </c>
      <c r="E190" t="str">
        <f t="shared" si="19"/>
        <v>N/A</v>
      </c>
      <c r="F190" t="str">
        <f t="shared" si="20"/>
        <v>N/A</v>
      </c>
      <c r="G190" t="str">
        <f t="shared" si="21"/>
        <v>N/A</v>
      </c>
      <c r="H190" s="111"/>
      <c r="N190" s="111" t="s">
        <v>287</v>
      </c>
      <c r="O190" s="111">
        <v>5.97</v>
      </c>
      <c r="P190" s="111">
        <v>6.08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435</v>
      </c>
      <c r="V190" s="111" t="s">
        <v>411</v>
      </c>
    </row>
    <row r="191" spans="1:22" x14ac:dyDescent="0.2">
      <c r="A191" s="111" t="s">
        <v>144</v>
      </c>
      <c r="B191">
        <f t="shared" si="16"/>
        <v>2.1800000000000002</v>
      </c>
      <c r="C191" t="str">
        <f t="shared" si="17"/>
        <v>N/A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288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559</v>
      </c>
      <c r="V191" s="111" t="s">
        <v>411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289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560</v>
      </c>
      <c r="V192" s="111" t="s">
        <v>411</v>
      </c>
    </row>
    <row r="193" spans="1:22" x14ac:dyDescent="0.2">
      <c r="A193" s="111" t="s">
        <v>146</v>
      </c>
      <c r="B193">
        <f t="shared" si="16"/>
        <v>2.23</v>
      </c>
      <c r="C193">
        <f t="shared" si="17"/>
        <v>2.4300000000000002</v>
      </c>
      <c r="D193" t="str">
        <f t="shared" si="18"/>
        <v>N/A</v>
      </c>
      <c r="E193">
        <f t="shared" si="19"/>
        <v>29</v>
      </c>
      <c r="F193" t="str">
        <f t="shared" si="20"/>
        <v>N/A</v>
      </c>
      <c r="G193">
        <f t="shared" si="21"/>
        <v>2.2200000000000002</v>
      </c>
      <c r="H193" s="111"/>
      <c r="N193" s="111" t="s">
        <v>131</v>
      </c>
      <c r="O193" s="111">
        <v>1.44</v>
      </c>
      <c r="P193" s="111">
        <v>1.49</v>
      </c>
      <c r="Q193" s="111" t="s">
        <v>71</v>
      </c>
      <c r="R193" s="111">
        <v>10</v>
      </c>
      <c r="S193" s="111" t="s">
        <v>71</v>
      </c>
      <c r="T193" s="111">
        <v>1.53</v>
      </c>
      <c r="U193" s="111" t="s">
        <v>561</v>
      </c>
      <c r="V193" s="111" t="s">
        <v>411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290</v>
      </c>
      <c r="O194" s="111">
        <v>3.5</v>
      </c>
      <c r="P194" s="111">
        <v>3.6850000000000001</v>
      </c>
      <c r="Q194" s="111">
        <v>27</v>
      </c>
      <c r="R194" s="111">
        <v>8</v>
      </c>
      <c r="S194" s="111">
        <v>3.3650000000000002</v>
      </c>
      <c r="T194" s="111">
        <v>3.46</v>
      </c>
      <c r="U194" s="111" t="s">
        <v>562</v>
      </c>
      <c r="V194" s="111" t="s">
        <v>411</v>
      </c>
    </row>
    <row r="195" spans="1:22" x14ac:dyDescent="0.2">
      <c r="A195" s="111" t="s">
        <v>148</v>
      </c>
      <c r="B195">
        <f t="shared" si="16"/>
        <v>0.83799999999999997</v>
      </c>
      <c r="C195">
        <f t="shared" si="17"/>
        <v>0.78400000000000003</v>
      </c>
      <c r="D195">
        <f t="shared" si="18"/>
        <v>0</v>
      </c>
      <c r="E195">
        <f t="shared" si="19"/>
        <v>29</v>
      </c>
      <c r="F195">
        <f t="shared" si="20"/>
        <v>0.83799999999999997</v>
      </c>
      <c r="G195">
        <f t="shared" si="21"/>
        <v>0.77900000000000003</v>
      </c>
      <c r="H195" s="111"/>
      <c r="N195" s="111" t="s">
        <v>291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563</v>
      </c>
      <c r="V195" s="111" t="s">
        <v>411</v>
      </c>
    </row>
    <row r="196" spans="1:22" x14ac:dyDescent="0.2">
      <c r="A196" s="111" t="s">
        <v>306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292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564</v>
      </c>
      <c r="V196" s="111" t="s">
        <v>411</v>
      </c>
    </row>
    <row r="197" spans="1:22" x14ac:dyDescent="0.2">
      <c r="A197" s="111" t="s">
        <v>149</v>
      </c>
      <c r="B197">
        <f t="shared" ref="B197:B260" si="22">VLOOKUP($A197,$N$5:$U$375,2,FALSE)</f>
        <v>7.12</v>
      </c>
      <c r="C197">
        <f t="shared" ref="C197:C260" si="23">VLOOKUP($A197,$N$5:$U$375,3,FALSE)</f>
        <v>6.88</v>
      </c>
      <c r="D197">
        <f t="shared" ref="D197:D260" si="24">VLOOKUP($A197,$N$5:$U$375,4,FALSE)</f>
        <v>26</v>
      </c>
      <c r="E197" t="str">
        <f t="shared" ref="E197:E260" si="25">VLOOKUP($A197,$N$5:$U$375,5,FALSE)</f>
        <v>N/A</v>
      </c>
      <c r="F197">
        <f t="shared" ref="F197:F260" si="26">VLOOKUP($A197,$N$5:$U$375,6,FALSE)</f>
        <v>6.71</v>
      </c>
      <c r="G197" t="str">
        <f t="shared" ref="G197:G260" si="27">VLOOKUP($A197,$N$5:$U$375,7,FALSE)</f>
        <v>N/A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565</v>
      </c>
      <c r="V197" s="111" t="s">
        <v>411</v>
      </c>
    </row>
    <row r="198" spans="1:22" x14ac:dyDescent="0.2">
      <c r="A198" s="111" t="s">
        <v>307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766</v>
      </c>
      <c r="O198" s="111">
        <v>0.437</v>
      </c>
      <c r="P198" s="111">
        <v>0.46</v>
      </c>
      <c r="Q198" s="111">
        <v>36</v>
      </c>
      <c r="R198" s="111">
        <v>11</v>
      </c>
      <c r="S198" s="111">
        <v>0.41399999999999998</v>
      </c>
      <c r="T198" s="111">
        <v>0.45750000000000002</v>
      </c>
      <c r="U198" s="111" t="s">
        <v>767</v>
      </c>
      <c r="V198" s="111" t="s">
        <v>411</v>
      </c>
    </row>
    <row r="199" spans="1:22" x14ac:dyDescent="0.2">
      <c r="A199" s="111" t="s">
        <v>308</v>
      </c>
      <c r="B199">
        <f t="shared" si="22"/>
        <v>1.45</v>
      </c>
      <c r="C199">
        <f t="shared" si="23"/>
        <v>1.49</v>
      </c>
      <c r="D199" t="str">
        <f t="shared" si="24"/>
        <v>N/A</v>
      </c>
      <c r="E199">
        <f t="shared" si="25"/>
        <v>10</v>
      </c>
      <c r="F199" t="str">
        <f t="shared" si="26"/>
        <v>N/A</v>
      </c>
      <c r="G199">
        <f t="shared" si="27"/>
        <v>1.45</v>
      </c>
      <c r="H199" s="111"/>
      <c r="N199" s="111" t="s">
        <v>293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566</v>
      </c>
      <c r="V199" s="111" t="s">
        <v>411</v>
      </c>
    </row>
    <row r="200" spans="1:22" x14ac:dyDescent="0.2">
      <c r="A200" s="111" t="s">
        <v>150</v>
      </c>
      <c r="B200">
        <f t="shared" si="22"/>
        <v>0.35</v>
      </c>
      <c r="C200">
        <f t="shared" si="23"/>
        <v>0.31</v>
      </c>
      <c r="D200">
        <f t="shared" si="24"/>
        <v>32</v>
      </c>
      <c r="E200" t="str">
        <f t="shared" si="25"/>
        <v>N/A</v>
      </c>
      <c r="F200">
        <f t="shared" si="26"/>
        <v>0.27</v>
      </c>
      <c r="G200" t="str">
        <f t="shared" si="27"/>
        <v>N/A</v>
      </c>
      <c r="H200" s="111"/>
      <c r="N200" s="111" t="s">
        <v>294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567</v>
      </c>
      <c r="V200" s="111" t="s">
        <v>411</v>
      </c>
    </row>
    <row r="201" spans="1:22" x14ac:dyDescent="0.2">
      <c r="A201" s="111" t="s">
        <v>309</v>
      </c>
      <c r="B201">
        <f t="shared" si="22"/>
        <v>0.28000000000000003</v>
      </c>
      <c r="C201">
        <f t="shared" si="23"/>
        <v>0.252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295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568</v>
      </c>
      <c r="V201" s="111" t="s">
        <v>411</v>
      </c>
    </row>
    <row r="202" spans="1:22" x14ac:dyDescent="0.2">
      <c r="A202" s="111" t="s">
        <v>310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334</v>
      </c>
      <c r="P202" s="111">
        <v>350</v>
      </c>
      <c r="Q202" s="111" t="s">
        <v>71</v>
      </c>
      <c r="R202" s="111">
        <v>7</v>
      </c>
      <c r="S202" s="111" t="s">
        <v>71</v>
      </c>
      <c r="T202" s="111">
        <v>334</v>
      </c>
      <c r="U202" s="111" t="s">
        <v>569</v>
      </c>
      <c r="V202" s="111" t="s">
        <v>411</v>
      </c>
    </row>
    <row r="203" spans="1:22" x14ac:dyDescent="0.2">
      <c r="A203" s="111" t="s">
        <v>311</v>
      </c>
      <c r="B203">
        <f t="shared" si="22"/>
        <v>1.94</v>
      </c>
      <c r="C203">
        <f t="shared" si="23"/>
        <v>1.8</v>
      </c>
      <c r="D203">
        <f t="shared" si="24"/>
        <v>24</v>
      </c>
      <c r="E203">
        <f t="shared" si="25"/>
        <v>35</v>
      </c>
      <c r="F203">
        <f t="shared" si="26"/>
        <v>1.77</v>
      </c>
      <c r="G203">
        <f t="shared" si="27"/>
        <v>1.65</v>
      </c>
      <c r="H203" s="111"/>
      <c r="N203" s="111" t="s">
        <v>296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570</v>
      </c>
      <c r="V203" s="111" t="s">
        <v>411</v>
      </c>
    </row>
    <row r="204" spans="1:22" x14ac:dyDescent="0.2">
      <c r="A204" s="111" t="s">
        <v>312</v>
      </c>
      <c r="B204">
        <f t="shared" si="22"/>
        <v>4.2</v>
      </c>
      <c r="C204">
        <f t="shared" si="23"/>
        <v>4.07</v>
      </c>
      <c r="D204" t="str">
        <f t="shared" si="24"/>
        <v>N/A</v>
      </c>
      <c r="E204" t="str">
        <f t="shared" si="25"/>
        <v>N/A</v>
      </c>
      <c r="F204" t="str">
        <f t="shared" si="26"/>
        <v>N/A</v>
      </c>
      <c r="G204" t="str">
        <f t="shared" si="27"/>
        <v>N/A</v>
      </c>
      <c r="H204" s="111"/>
      <c r="N204" s="111" t="s">
        <v>297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571</v>
      </c>
      <c r="V204" s="111" t="s">
        <v>411</v>
      </c>
    </row>
    <row r="205" spans="1:22" x14ac:dyDescent="0.2">
      <c r="A205" s="111" t="s">
        <v>313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2.21</v>
      </c>
      <c r="P205" s="111">
        <v>2.37</v>
      </c>
      <c r="Q205" s="111">
        <v>21</v>
      </c>
      <c r="R205" s="111">
        <v>5</v>
      </c>
      <c r="S205" s="111">
        <v>1.7</v>
      </c>
      <c r="T205" s="111">
        <v>1.9350000000000001</v>
      </c>
      <c r="U205" s="111" t="s">
        <v>572</v>
      </c>
      <c r="V205" s="111" t="s">
        <v>411</v>
      </c>
    </row>
    <row r="206" spans="1:22" x14ac:dyDescent="0.2">
      <c r="A206" s="111" t="s">
        <v>314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298</v>
      </c>
      <c r="O206" s="111">
        <v>1.93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573</v>
      </c>
      <c r="V206" s="111" t="s">
        <v>411</v>
      </c>
    </row>
    <row r="207" spans="1:22" x14ac:dyDescent="0.2">
      <c r="A207" s="111" t="s">
        <v>315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299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574</v>
      </c>
      <c r="V207" s="111" t="s">
        <v>411</v>
      </c>
    </row>
    <row r="208" spans="1:22" x14ac:dyDescent="0.2">
      <c r="A208" s="111" t="s">
        <v>316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575</v>
      </c>
      <c r="V208" s="111" t="s">
        <v>411</v>
      </c>
    </row>
    <row r="209" spans="1:22" x14ac:dyDescent="0.2">
      <c r="A209" s="111" t="s">
        <v>317</v>
      </c>
      <c r="B209">
        <f t="shared" si="22"/>
        <v>0.9</v>
      </c>
      <c r="C209">
        <f t="shared" si="23"/>
        <v>0.96</v>
      </c>
      <c r="D209">
        <f t="shared" si="24"/>
        <v>22</v>
      </c>
      <c r="E209">
        <f t="shared" si="25"/>
        <v>9</v>
      </c>
      <c r="F209">
        <f t="shared" si="26"/>
        <v>0.77500000000000002</v>
      </c>
      <c r="G209">
        <f t="shared" si="27"/>
        <v>0.96</v>
      </c>
      <c r="H209" s="111"/>
      <c r="N209" s="111" t="s">
        <v>300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576</v>
      </c>
      <c r="V209" s="111" t="s">
        <v>411</v>
      </c>
    </row>
    <row r="210" spans="1:22" x14ac:dyDescent="0.2">
      <c r="A210" s="111" t="s">
        <v>318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301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577</v>
      </c>
      <c r="V210" s="111" t="s">
        <v>411</v>
      </c>
    </row>
    <row r="211" spans="1:22" x14ac:dyDescent="0.2">
      <c r="A211" s="111" t="s">
        <v>151</v>
      </c>
      <c r="B211">
        <f t="shared" si="22"/>
        <v>6.4</v>
      </c>
      <c r="C211">
        <f t="shared" si="23"/>
        <v>6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302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578</v>
      </c>
      <c r="V211" s="111" t="s">
        <v>411</v>
      </c>
    </row>
    <row r="212" spans="1:22" x14ac:dyDescent="0.2">
      <c r="A212" s="111" t="s">
        <v>152</v>
      </c>
      <c r="B212">
        <f t="shared" si="22"/>
        <v>2.57</v>
      </c>
      <c r="C212">
        <f t="shared" si="23"/>
        <v>2.86</v>
      </c>
      <c r="D212" t="str">
        <f t="shared" si="24"/>
        <v>N/A</v>
      </c>
      <c r="E212">
        <f t="shared" si="25"/>
        <v>4</v>
      </c>
      <c r="F212" t="str">
        <f t="shared" si="26"/>
        <v>N/A</v>
      </c>
      <c r="G212">
        <f t="shared" si="27"/>
        <v>2.4300000000000002</v>
      </c>
      <c r="H212" s="111"/>
      <c r="N212" s="111" t="s">
        <v>303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579</v>
      </c>
      <c r="V212" s="111" t="s">
        <v>411</v>
      </c>
    </row>
    <row r="213" spans="1:22" x14ac:dyDescent="0.2">
      <c r="A213" s="111" t="s">
        <v>153</v>
      </c>
      <c r="B213">
        <f t="shared" si="22"/>
        <v>36.799999999999997</v>
      </c>
      <c r="C213">
        <f t="shared" si="23"/>
        <v>35</v>
      </c>
      <c r="D213">
        <f t="shared" si="24"/>
        <v>23</v>
      </c>
      <c r="E213">
        <f t="shared" si="25"/>
        <v>42</v>
      </c>
      <c r="F213">
        <f t="shared" si="26"/>
        <v>36</v>
      </c>
      <c r="G213">
        <f t="shared" si="27"/>
        <v>36.4</v>
      </c>
      <c r="H213" s="111"/>
      <c r="N213" s="111" t="s">
        <v>137</v>
      </c>
      <c r="O213" s="111">
        <v>0.50600000000000001</v>
      </c>
      <c r="P213" s="111">
        <v>0.57199999999999995</v>
      </c>
      <c r="Q213" s="111">
        <v>23</v>
      </c>
      <c r="R213" s="111">
        <v>9</v>
      </c>
      <c r="S213" s="111">
        <v>0.47899999999999998</v>
      </c>
      <c r="T213" s="111">
        <v>0.51400000000000001</v>
      </c>
      <c r="U213" s="111" t="s">
        <v>580</v>
      </c>
      <c r="V213" s="111" t="s">
        <v>411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581</v>
      </c>
      <c r="V214" s="111" t="s">
        <v>411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1.34</v>
      </c>
      <c r="P215" s="111">
        <v>1.3779999999999999</v>
      </c>
      <c r="Q215" s="111">
        <v>26</v>
      </c>
      <c r="R215" s="111">
        <v>11</v>
      </c>
      <c r="S215" s="111">
        <v>1.3520000000000001</v>
      </c>
      <c r="T215" s="111">
        <v>1.31</v>
      </c>
      <c r="U215" s="111" t="s">
        <v>582</v>
      </c>
      <c r="V215" s="111" t="s">
        <v>411</v>
      </c>
    </row>
    <row r="216" spans="1:22" x14ac:dyDescent="0.2">
      <c r="A216" s="111" t="s">
        <v>319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7.33</v>
      </c>
      <c r="P216" s="111">
        <v>7.82</v>
      </c>
      <c r="Q216" s="111" t="s">
        <v>71</v>
      </c>
      <c r="R216" s="111">
        <v>3</v>
      </c>
      <c r="S216" s="111" t="s">
        <v>71</v>
      </c>
      <c r="T216" s="111">
        <v>7.17</v>
      </c>
      <c r="U216" s="111" t="s">
        <v>65</v>
      </c>
      <c r="V216" s="111" t="s">
        <v>411</v>
      </c>
    </row>
    <row r="217" spans="1:22" x14ac:dyDescent="0.2">
      <c r="A217" s="111" t="s">
        <v>156</v>
      </c>
      <c r="B217">
        <f t="shared" si="22"/>
        <v>4.32</v>
      </c>
      <c r="C217">
        <f t="shared" si="23"/>
        <v>3.82</v>
      </c>
      <c r="D217">
        <f t="shared" si="24"/>
        <v>9</v>
      </c>
      <c r="E217">
        <f t="shared" si="25"/>
        <v>10</v>
      </c>
      <c r="F217">
        <f t="shared" si="26"/>
        <v>3.9</v>
      </c>
      <c r="G217">
        <f t="shared" si="27"/>
        <v>3.23</v>
      </c>
      <c r="H217" s="111"/>
      <c r="N217" s="111" t="s">
        <v>304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583</v>
      </c>
      <c r="V217" s="111" t="s">
        <v>411</v>
      </c>
    </row>
    <row r="218" spans="1:22" x14ac:dyDescent="0.2">
      <c r="A218" s="111" t="s">
        <v>320</v>
      </c>
      <c r="B218">
        <f t="shared" si="22"/>
        <v>0.626</v>
      </c>
      <c r="C218">
        <f t="shared" si="23"/>
        <v>0.63600000000000001</v>
      </c>
      <c r="D218" t="str">
        <f t="shared" si="24"/>
        <v>N/A</v>
      </c>
      <c r="E218">
        <f t="shared" si="25"/>
        <v>5</v>
      </c>
      <c r="F218" t="str">
        <f t="shared" si="26"/>
        <v>N/A</v>
      </c>
      <c r="G218">
        <f t="shared" si="27"/>
        <v>0.56200000000000006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584</v>
      </c>
      <c r="V218" s="111" t="s">
        <v>411</v>
      </c>
    </row>
    <row r="219" spans="1:22" x14ac:dyDescent="0.2">
      <c r="A219" s="111" t="s">
        <v>321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585</v>
      </c>
      <c r="V219" s="111" t="s">
        <v>411</v>
      </c>
    </row>
    <row r="220" spans="1:22" x14ac:dyDescent="0.2">
      <c r="A220" s="111" t="s">
        <v>322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305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586</v>
      </c>
      <c r="V220" s="111" t="s">
        <v>411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18.72</v>
      </c>
      <c r="P221" s="111">
        <v>18.100000000000001</v>
      </c>
      <c r="Q221" s="111" t="s">
        <v>71</v>
      </c>
      <c r="R221" s="111" t="s">
        <v>71</v>
      </c>
      <c r="S221" s="111" t="s">
        <v>71</v>
      </c>
      <c r="T221" s="111" t="s">
        <v>71</v>
      </c>
      <c r="U221" s="111" t="s">
        <v>587</v>
      </c>
      <c r="V221" s="111" t="s">
        <v>411</v>
      </c>
    </row>
    <row r="222" spans="1:22" x14ac:dyDescent="0.2">
      <c r="A222" s="111" t="s">
        <v>158</v>
      </c>
      <c r="B222">
        <f t="shared" si="22"/>
        <v>25.7</v>
      </c>
      <c r="C222">
        <f t="shared" si="23"/>
        <v>27.42</v>
      </c>
      <c r="D222" t="str">
        <f t="shared" si="24"/>
        <v>N/A</v>
      </c>
      <c r="E222">
        <f t="shared" si="25"/>
        <v>10</v>
      </c>
      <c r="F222" t="str">
        <f t="shared" si="26"/>
        <v>N/A</v>
      </c>
      <c r="G222">
        <f t="shared" si="27"/>
        <v>25.18</v>
      </c>
      <c r="H222" s="111"/>
      <c r="N222" s="111" t="s">
        <v>144</v>
      </c>
      <c r="O222" s="111">
        <v>2.1800000000000002</v>
      </c>
      <c r="P222" s="111" t="s">
        <v>71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588</v>
      </c>
      <c r="V222" s="111" t="s">
        <v>411</v>
      </c>
    </row>
    <row r="223" spans="1:22" x14ac:dyDescent="0.2">
      <c r="A223" s="111" t="s">
        <v>159</v>
      </c>
      <c r="B223">
        <f t="shared" si="22"/>
        <v>5.12</v>
      </c>
      <c r="C223">
        <f t="shared" si="23"/>
        <v>4.5999999999999996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589</v>
      </c>
      <c r="V223" s="111" t="s">
        <v>411</v>
      </c>
    </row>
    <row r="224" spans="1:22" x14ac:dyDescent="0.2">
      <c r="A224" s="111" t="s">
        <v>160</v>
      </c>
      <c r="B224">
        <f t="shared" si="22"/>
        <v>2.77</v>
      </c>
      <c r="C224">
        <f t="shared" si="23"/>
        <v>2.86</v>
      </c>
      <c r="D224" t="str">
        <f t="shared" si="24"/>
        <v>N/A</v>
      </c>
      <c r="E224">
        <f t="shared" si="25"/>
        <v>8</v>
      </c>
      <c r="F224" t="str">
        <f t="shared" si="26"/>
        <v>N/A</v>
      </c>
      <c r="G224">
        <f t="shared" si="27"/>
        <v>2.65</v>
      </c>
      <c r="H224" s="111"/>
      <c r="N224" s="111" t="s">
        <v>146</v>
      </c>
      <c r="O224" s="111">
        <v>2.23</v>
      </c>
      <c r="P224" s="111">
        <v>2.4300000000000002</v>
      </c>
      <c r="Q224" s="111" t="s">
        <v>71</v>
      </c>
      <c r="R224" s="111">
        <v>29</v>
      </c>
      <c r="S224" s="111" t="s">
        <v>71</v>
      </c>
      <c r="T224" s="111">
        <v>2.2200000000000002</v>
      </c>
      <c r="U224" s="111" t="s">
        <v>590</v>
      </c>
      <c r="V224" s="111" t="s">
        <v>411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591</v>
      </c>
      <c r="V225" s="111" t="s">
        <v>411</v>
      </c>
    </row>
    <row r="226" spans="1:22" x14ac:dyDescent="0.2">
      <c r="A226" s="111" t="s">
        <v>162</v>
      </c>
      <c r="B226">
        <f t="shared" si="22"/>
        <v>0.71</v>
      </c>
      <c r="C226">
        <f t="shared" si="23"/>
        <v>0.69499999999999995</v>
      </c>
      <c r="D226">
        <f t="shared" si="24"/>
        <v>31</v>
      </c>
      <c r="E226">
        <f t="shared" si="25"/>
        <v>39</v>
      </c>
      <c r="F226">
        <f t="shared" si="26"/>
        <v>0.68</v>
      </c>
      <c r="G226">
        <f t="shared" si="27"/>
        <v>0.62</v>
      </c>
      <c r="H226" s="111"/>
      <c r="N226" s="111" t="s">
        <v>148</v>
      </c>
      <c r="O226" s="111">
        <v>0.83799999999999997</v>
      </c>
      <c r="P226" s="111">
        <v>0.78400000000000003</v>
      </c>
      <c r="Q226" s="111">
        <v>0</v>
      </c>
      <c r="R226" s="111">
        <v>29</v>
      </c>
      <c r="S226" s="111">
        <v>0.83799999999999997</v>
      </c>
      <c r="T226" s="111">
        <v>0.77900000000000003</v>
      </c>
      <c r="U226" s="111" t="s">
        <v>592</v>
      </c>
      <c r="V226" s="111" t="s">
        <v>411</v>
      </c>
    </row>
    <row r="227" spans="1:22" x14ac:dyDescent="0.2">
      <c r="A227" s="111" t="s">
        <v>163</v>
      </c>
      <c r="B227">
        <f t="shared" si="22"/>
        <v>31.72</v>
      </c>
      <c r="C227">
        <f t="shared" si="23"/>
        <v>29.28</v>
      </c>
      <c r="D227">
        <f t="shared" si="24"/>
        <v>4</v>
      </c>
      <c r="E227">
        <f t="shared" si="25"/>
        <v>18</v>
      </c>
      <c r="F227">
        <f t="shared" si="26"/>
        <v>31.34</v>
      </c>
      <c r="G227">
        <f t="shared" si="27"/>
        <v>31.1</v>
      </c>
      <c r="H227" s="111"/>
      <c r="N227" s="111" t="s">
        <v>306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593</v>
      </c>
      <c r="V227" s="111" t="s">
        <v>411</v>
      </c>
    </row>
    <row r="228" spans="1:22" x14ac:dyDescent="0.2">
      <c r="A228" s="111" t="s">
        <v>323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7.12</v>
      </c>
      <c r="P228" s="111">
        <v>6.88</v>
      </c>
      <c r="Q228" s="111">
        <v>26</v>
      </c>
      <c r="R228" s="111" t="s">
        <v>71</v>
      </c>
      <c r="S228" s="111">
        <v>6.71</v>
      </c>
      <c r="T228" s="111" t="s">
        <v>71</v>
      </c>
      <c r="U228" s="111" t="s">
        <v>594</v>
      </c>
      <c r="V228" s="111" t="s">
        <v>411</v>
      </c>
    </row>
    <row r="229" spans="1:22" x14ac:dyDescent="0.2">
      <c r="A229" s="111" t="s">
        <v>324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307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595</v>
      </c>
      <c r="V229" s="111" t="s">
        <v>411</v>
      </c>
    </row>
    <row r="230" spans="1:22" x14ac:dyDescent="0.2">
      <c r="A230" s="111" t="s">
        <v>386</v>
      </c>
      <c r="B230">
        <f t="shared" si="22"/>
        <v>2.87</v>
      </c>
      <c r="C230">
        <f t="shared" si="23"/>
        <v>3</v>
      </c>
      <c r="D230" t="str">
        <f t="shared" si="24"/>
        <v>N/A</v>
      </c>
      <c r="E230">
        <f t="shared" si="25"/>
        <v>30</v>
      </c>
      <c r="F230" t="str">
        <f t="shared" si="26"/>
        <v>N/A</v>
      </c>
      <c r="G230">
        <f t="shared" si="27"/>
        <v>2.92</v>
      </c>
      <c r="H230" s="111"/>
      <c r="N230" s="111" t="s">
        <v>308</v>
      </c>
      <c r="O230" s="111">
        <v>1.45</v>
      </c>
      <c r="P230" s="111">
        <v>1.49</v>
      </c>
      <c r="Q230" s="111" t="s">
        <v>71</v>
      </c>
      <c r="R230" s="111">
        <v>10</v>
      </c>
      <c r="S230" s="111" t="s">
        <v>71</v>
      </c>
      <c r="T230" s="111">
        <v>1.45</v>
      </c>
      <c r="U230" s="111" t="s">
        <v>596</v>
      </c>
      <c r="V230" s="111" t="s">
        <v>411</v>
      </c>
    </row>
    <row r="231" spans="1:22" x14ac:dyDescent="0.2">
      <c r="A231" s="111" t="s">
        <v>325</v>
      </c>
      <c r="B231">
        <f t="shared" si="22"/>
        <v>0.51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150</v>
      </c>
      <c r="O231" s="111">
        <v>0.35</v>
      </c>
      <c r="P231" s="111">
        <v>0.31</v>
      </c>
      <c r="Q231" s="111">
        <v>32</v>
      </c>
      <c r="R231" s="111" t="s">
        <v>71</v>
      </c>
      <c r="S231" s="111">
        <v>0.27</v>
      </c>
      <c r="T231" s="111" t="s">
        <v>71</v>
      </c>
      <c r="U231" s="111" t="s">
        <v>597</v>
      </c>
      <c r="V231" s="111" t="s">
        <v>411</v>
      </c>
    </row>
    <row r="232" spans="1:22" x14ac:dyDescent="0.2">
      <c r="A232" s="111" t="s">
        <v>820</v>
      </c>
      <c r="B232">
        <f t="shared" si="22"/>
        <v>51.5</v>
      </c>
      <c r="C232">
        <f t="shared" si="23"/>
        <v>55.65</v>
      </c>
      <c r="D232" t="str">
        <f t="shared" si="24"/>
        <v>N/A</v>
      </c>
      <c r="E232">
        <f t="shared" si="25"/>
        <v>4</v>
      </c>
      <c r="F232" t="str">
        <f t="shared" si="26"/>
        <v>N/A</v>
      </c>
      <c r="G232">
        <f t="shared" si="27"/>
        <v>52.15</v>
      </c>
      <c r="H232" s="111"/>
      <c r="N232" s="111" t="s">
        <v>309</v>
      </c>
      <c r="O232" s="111">
        <v>0.28000000000000003</v>
      </c>
      <c r="P232" s="111">
        <v>0.252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598</v>
      </c>
      <c r="V232" s="111" t="s">
        <v>411</v>
      </c>
    </row>
    <row r="233" spans="1:22" x14ac:dyDescent="0.2">
      <c r="A233" s="111" t="s">
        <v>326</v>
      </c>
      <c r="B233">
        <f t="shared" si="22"/>
        <v>3.32</v>
      </c>
      <c r="C233">
        <f t="shared" si="23"/>
        <v>3.54</v>
      </c>
      <c r="D233">
        <f t="shared" si="24"/>
        <v>31</v>
      </c>
      <c r="E233">
        <f t="shared" si="25"/>
        <v>0</v>
      </c>
      <c r="F233">
        <f t="shared" si="26"/>
        <v>3.1</v>
      </c>
      <c r="G233">
        <f t="shared" si="27"/>
        <v>3.32</v>
      </c>
      <c r="H233" s="111"/>
      <c r="N233" s="111" t="s">
        <v>310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599</v>
      </c>
      <c r="V233" s="111" t="s">
        <v>411</v>
      </c>
    </row>
    <row r="234" spans="1:22" x14ac:dyDescent="0.2">
      <c r="A234" s="111" t="s">
        <v>327</v>
      </c>
      <c r="B234">
        <f t="shared" si="22"/>
        <v>1.21</v>
      </c>
      <c r="C234">
        <f t="shared" si="23"/>
        <v>1.2450000000000001</v>
      </c>
      <c r="D234" t="str">
        <f t="shared" si="24"/>
        <v>N/A</v>
      </c>
      <c r="E234">
        <f t="shared" si="25"/>
        <v>11</v>
      </c>
      <c r="F234" t="str">
        <f t="shared" si="26"/>
        <v>N/A</v>
      </c>
      <c r="G234">
        <f t="shared" si="27"/>
        <v>1.2350000000000001</v>
      </c>
      <c r="H234" s="111"/>
      <c r="N234" s="111" t="s">
        <v>311</v>
      </c>
      <c r="O234" s="111">
        <v>1.94</v>
      </c>
      <c r="P234" s="111">
        <v>1.8</v>
      </c>
      <c r="Q234" s="111">
        <v>24</v>
      </c>
      <c r="R234" s="111">
        <v>35</v>
      </c>
      <c r="S234" s="111">
        <v>1.77</v>
      </c>
      <c r="T234" s="111">
        <v>1.65</v>
      </c>
      <c r="U234" s="111" t="s">
        <v>600</v>
      </c>
      <c r="V234" s="111" t="s">
        <v>411</v>
      </c>
    </row>
    <row r="235" spans="1:22" x14ac:dyDescent="0.2">
      <c r="A235" s="111" t="s">
        <v>328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312</v>
      </c>
      <c r="O235" s="111">
        <v>4.2</v>
      </c>
      <c r="P235" s="111">
        <v>4.07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601</v>
      </c>
      <c r="V235" s="111" t="s">
        <v>411</v>
      </c>
    </row>
    <row r="236" spans="1:22" x14ac:dyDescent="0.2">
      <c r="A236" s="111" t="s">
        <v>329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313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602</v>
      </c>
      <c r="V236" s="111" t="s">
        <v>411</v>
      </c>
    </row>
    <row r="237" spans="1:22" x14ac:dyDescent="0.2">
      <c r="A237" s="111" t="s">
        <v>330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314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603</v>
      </c>
      <c r="V237" s="111" t="s">
        <v>411</v>
      </c>
    </row>
    <row r="238" spans="1:22" x14ac:dyDescent="0.2">
      <c r="A238" s="111" t="s">
        <v>164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315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604</v>
      </c>
      <c r="V238" s="111" t="s">
        <v>411</v>
      </c>
    </row>
    <row r="239" spans="1:22" x14ac:dyDescent="0.2">
      <c r="A239" s="111" t="s">
        <v>331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316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605</v>
      </c>
      <c r="V239" s="111" t="s">
        <v>411</v>
      </c>
    </row>
    <row r="240" spans="1:22" x14ac:dyDescent="0.2">
      <c r="A240" s="111" t="s">
        <v>332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806</v>
      </c>
      <c r="O240" s="111">
        <v>1.51</v>
      </c>
      <c r="P240" s="111">
        <v>1.59</v>
      </c>
      <c r="Q240" s="111">
        <v>22</v>
      </c>
      <c r="R240" s="111">
        <v>8</v>
      </c>
      <c r="S240" s="111">
        <v>1.6</v>
      </c>
      <c r="T240" s="111">
        <v>1.44</v>
      </c>
      <c r="U240" s="111" t="s">
        <v>774</v>
      </c>
      <c r="V240" s="111" t="s">
        <v>411</v>
      </c>
    </row>
    <row r="241" spans="1:22" x14ac:dyDescent="0.2">
      <c r="A241" s="111" t="s">
        <v>333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317</v>
      </c>
      <c r="O241" s="111">
        <v>0.9</v>
      </c>
      <c r="P241" s="111">
        <v>0.96</v>
      </c>
      <c r="Q241" s="111">
        <v>22</v>
      </c>
      <c r="R241" s="111">
        <v>9</v>
      </c>
      <c r="S241" s="111">
        <v>0.77500000000000002</v>
      </c>
      <c r="T241" s="111">
        <v>0.96</v>
      </c>
      <c r="U241" s="111" t="s">
        <v>606</v>
      </c>
      <c r="V241" s="111" t="s">
        <v>411</v>
      </c>
    </row>
    <row r="242" spans="1:22" x14ac:dyDescent="0.2">
      <c r="A242" s="111" t="s">
        <v>334</v>
      </c>
      <c r="B242">
        <f t="shared" si="22"/>
        <v>0.63</v>
      </c>
      <c r="C242">
        <f t="shared" si="23"/>
        <v>0.7</v>
      </c>
      <c r="D242">
        <f t="shared" si="24"/>
        <v>54</v>
      </c>
      <c r="E242">
        <f t="shared" si="25"/>
        <v>6</v>
      </c>
      <c r="F242">
        <f t="shared" si="26"/>
        <v>0.43</v>
      </c>
      <c r="G242">
        <f t="shared" si="27"/>
        <v>0.64</v>
      </c>
      <c r="H242" s="111"/>
      <c r="N242" s="111" t="s">
        <v>318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607</v>
      </c>
      <c r="V242" s="111" t="s">
        <v>411</v>
      </c>
    </row>
    <row r="243" spans="1:22" x14ac:dyDescent="0.2">
      <c r="A243" s="111" t="s">
        <v>335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6.4</v>
      </c>
      <c r="P243" s="111">
        <v>6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411</v>
      </c>
    </row>
    <row r="244" spans="1:22" x14ac:dyDescent="0.2">
      <c r="A244" s="111" t="s">
        <v>336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2.57</v>
      </c>
      <c r="P244" s="111">
        <v>2.86</v>
      </c>
      <c r="Q244" s="111" t="s">
        <v>71</v>
      </c>
      <c r="R244" s="111">
        <v>4</v>
      </c>
      <c r="S244" s="111" t="s">
        <v>71</v>
      </c>
      <c r="T244" s="111">
        <v>2.4300000000000002</v>
      </c>
      <c r="U244" s="111" t="s">
        <v>608</v>
      </c>
      <c r="V244" s="111" t="s">
        <v>411</v>
      </c>
    </row>
    <row r="245" spans="1:22" x14ac:dyDescent="0.2">
      <c r="A245" s="111" t="s">
        <v>165</v>
      </c>
      <c r="B245">
        <f t="shared" si="22"/>
        <v>44.3</v>
      </c>
      <c r="C245">
        <f t="shared" si="23"/>
        <v>47.3</v>
      </c>
      <c r="D245">
        <f t="shared" si="24"/>
        <v>31</v>
      </c>
      <c r="E245">
        <f t="shared" si="25"/>
        <v>21</v>
      </c>
      <c r="F245">
        <f t="shared" si="26"/>
        <v>48.25</v>
      </c>
      <c r="G245">
        <f t="shared" si="27"/>
        <v>46.05</v>
      </c>
      <c r="H245" s="111"/>
      <c r="N245" s="111" t="s">
        <v>153</v>
      </c>
      <c r="O245" s="111">
        <v>36.799999999999997</v>
      </c>
      <c r="P245" s="111">
        <v>35</v>
      </c>
      <c r="Q245" s="111">
        <v>23</v>
      </c>
      <c r="R245" s="111">
        <v>42</v>
      </c>
      <c r="S245" s="111">
        <v>36</v>
      </c>
      <c r="T245" s="111">
        <v>36.4</v>
      </c>
      <c r="U245" s="111" t="s">
        <v>609</v>
      </c>
      <c r="V245" s="111" t="s">
        <v>411</v>
      </c>
    </row>
    <row r="246" spans="1:22" x14ac:dyDescent="0.2">
      <c r="A246" s="111" t="s">
        <v>166</v>
      </c>
      <c r="B246">
        <f t="shared" si="22"/>
        <v>36.4</v>
      </c>
      <c r="C246">
        <f t="shared" si="23"/>
        <v>38.799999999999997</v>
      </c>
      <c r="D246" t="str">
        <f t="shared" si="24"/>
        <v>N/A</v>
      </c>
      <c r="E246">
        <f t="shared" si="25"/>
        <v>7</v>
      </c>
      <c r="F246" t="str">
        <f t="shared" si="26"/>
        <v>N/A</v>
      </c>
      <c r="G246">
        <f t="shared" si="27"/>
        <v>35.5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610</v>
      </c>
      <c r="V246" s="111" t="s">
        <v>411</v>
      </c>
    </row>
    <row r="247" spans="1:22" x14ac:dyDescent="0.2">
      <c r="A247" s="111" t="s">
        <v>167</v>
      </c>
      <c r="B247">
        <f t="shared" si="22"/>
        <v>2.5499999999999998</v>
      </c>
      <c r="C247">
        <f t="shared" si="23"/>
        <v>2.63</v>
      </c>
      <c r="D247">
        <f t="shared" si="24"/>
        <v>16</v>
      </c>
      <c r="E247">
        <f t="shared" si="25"/>
        <v>8</v>
      </c>
      <c r="F247">
        <f t="shared" si="26"/>
        <v>2.74</v>
      </c>
      <c r="G247">
        <f t="shared" si="27"/>
        <v>2.59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611</v>
      </c>
      <c r="V247" s="111" t="s">
        <v>411</v>
      </c>
    </row>
    <row r="248" spans="1:22" x14ac:dyDescent="0.2">
      <c r="A248" s="111" t="s">
        <v>168</v>
      </c>
      <c r="B248">
        <f t="shared" si="22"/>
        <v>19.34</v>
      </c>
      <c r="C248">
        <f t="shared" si="23"/>
        <v>20.079999999999998</v>
      </c>
      <c r="D248" t="str">
        <f t="shared" si="24"/>
        <v>N/A</v>
      </c>
      <c r="E248">
        <f t="shared" si="25"/>
        <v>14</v>
      </c>
      <c r="F248" t="str">
        <f t="shared" si="26"/>
        <v>N/A</v>
      </c>
      <c r="G248">
        <f t="shared" si="27"/>
        <v>19.3</v>
      </c>
      <c r="H248" s="111"/>
      <c r="N248" s="111" t="s">
        <v>319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612</v>
      </c>
      <c r="V248" s="111" t="s">
        <v>411</v>
      </c>
    </row>
    <row r="249" spans="1:22" x14ac:dyDescent="0.2">
      <c r="A249" s="111" t="s">
        <v>337</v>
      </c>
      <c r="B249">
        <f t="shared" si="22"/>
        <v>2.94</v>
      </c>
      <c r="C249">
        <f t="shared" si="23"/>
        <v>2.7</v>
      </c>
      <c r="D249">
        <f t="shared" si="24"/>
        <v>0</v>
      </c>
      <c r="E249">
        <f t="shared" si="25"/>
        <v>11</v>
      </c>
      <c r="F249">
        <f t="shared" si="26"/>
        <v>2.94</v>
      </c>
      <c r="G249">
        <f t="shared" si="27"/>
        <v>2.64</v>
      </c>
      <c r="H249" s="111"/>
      <c r="N249" s="111" t="s">
        <v>156</v>
      </c>
      <c r="O249" s="111">
        <v>4.32</v>
      </c>
      <c r="P249" s="111">
        <v>3.82</v>
      </c>
      <c r="Q249" s="111">
        <v>9</v>
      </c>
      <c r="R249" s="111">
        <v>10</v>
      </c>
      <c r="S249" s="111">
        <v>3.9</v>
      </c>
      <c r="T249" s="111">
        <v>3.23</v>
      </c>
      <c r="U249" s="111" t="s">
        <v>613</v>
      </c>
      <c r="V249" s="111" t="s">
        <v>411</v>
      </c>
    </row>
    <row r="250" spans="1:22" x14ac:dyDescent="0.2">
      <c r="A250" s="111" t="s">
        <v>338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320</v>
      </c>
      <c r="O250" s="111">
        <v>0.626</v>
      </c>
      <c r="P250" s="111">
        <v>0.63600000000000001</v>
      </c>
      <c r="Q250" s="111" t="s">
        <v>71</v>
      </c>
      <c r="R250" s="111">
        <v>5</v>
      </c>
      <c r="S250" s="111" t="s">
        <v>71</v>
      </c>
      <c r="T250" s="111">
        <v>0.56200000000000006</v>
      </c>
      <c r="U250" s="111" t="s">
        <v>614</v>
      </c>
      <c r="V250" s="111" t="s">
        <v>411</v>
      </c>
    </row>
    <row r="251" spans="1:22" x14ac:dyDescent="0.2">
      <c r="A251" s="111" t="s">
        <v>169</v>
      </c>
      <c r="B251">
        <f t="shared" si="22"/>
        <v>16.93</v>
      </c>
      <c r="C251">
        <f t="shared" si="23"/>
        <v>15.84</v>
      </c>
      <c r="D251">
        <f t="shared" si="24"/>
        <v>2</v>
      </c>
      <c r="E251" t="str">
        <f t="shared" si="25"/>
        <v>N/A</v>
      </c>
      <c r="F251">
        <f t="shared" si="26"/>
        <v>16.45</v>
      </c>
      <c r="G251" t="str">
        <f t="shared" si="27"/>
        <v>N/A</v>
      </c>
      <c r="H251" s="111"/>
      <c r="N251" s="111" t="s">
        <v>321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615</v>
      </c>
      <c r="V251" s="111" t="s">
        <v>411</v>
      </c>
    </row>
    <row r="252" spans="1:22" x14ac:dyDescent="0.2">
      <c r="A252" s="111" t="s">
        <v>170</v>
      </c>
      <c r="B252">
        <f t="shared" si="22"/>
        <v>11.5</v>
      </c>
      <c r="C252">
        <f t="shared" si="23"/>
        <v>11.04</v>
      </c>
      <c r="D252" t="str">
        <f t="shared" si="24"/>
        <v>N/A</v>
      </c>
      <c r="E252" t="str">
        <f t="shared" si="25"/>
        <v>N/A</v>
      </c>
      <c r="F252" t="str">
        <f t="shared" si="26"/>
        <v>N/A</v>
      </c>
      <c r="G252" t="str">
        <f t="shared" si="27"/>
        <v>N/A</v>
      </c>
      <c r="H252" s="111"/>
      <c r="N252" s="111" t="s">
        <v>322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616</v>
      </c>
      <c r="V252" s="111" t="s">
        <v>411</v>
      </c>
    </row>
    <row r="253" spans="1:22" x14ac:dyDescent="0.2">
      <c r="A253" s="111" t="s">
        <v>339</v>
      </c>
      <c r="B253">
        <f t="shared" si="22"/>
        <v>1.1000000000000001</v>
      </c>
      <c r="C253">
        <f t="shared" si="23"/>
        <v>1.125</v>
      </c>
      <c r="D253">
        <f t="shared" si="24"/>
        <v>24</v>
      </c>
      <c r="E253">
        <f t="shared" si="25"/>
        <v>10</v>
      </c>
      <c r="F253">
        <f t="shared" si="26"/>
        <v>1.1399999999999999</v>
      </c>
      <c r="G253">
        <f t="shared" si="27"/>
        <v>1.105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617</v>
      </c>
      <c r="V253" s="111" t="s">
        <v>411</v>
      </c>
    </row>
    <row r="254" spans="1:22" x14ac:dyDescent="0.2">
      <c r="A254" s="111" t="s">
        <v>340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25.7</v>
      </c>
      <c r="P254" s="111">
        <v>27.42</v>
      </c>
      <c r="Q254" s="111" t="s">
        <v>71</v>
      </c>
      <c r="R254" s="111">
        <v>10</v>
      </c>
      <c r="S254" s="111" t="s">
        <v>71</v>
      </c>
      <c r="T254" s="111">
        <v>25.18</v>
      </c>
      <c r="U254" s="111" t="s">
        <v>618</v>
      </c>
      <c r="V254" s="111" t="s">
        <v>411</v>
      </c>
    </row>
    <row r="255" spans="1:22" x14ac:dyDescent="0.2">
      <c r="A255" s="111" t="s">
        <v>341</v>
      </c>
      <c r="B255">
        <f t="shared" si="22"/>
        <v>3.1</v>
      </c>
      <c r="C255">
        <f t="shared" si="23"/>
        <v>3.18</v>
      </c>
      <c r="D255">
        <f t="shared" si="24"/>
        <v>46</v>
      </c>
      <c r="E255">
        <f t="shared" si="25"/>
        <v>8</v>
      </c>
      <c r="F255">
        <f t="shared" si="26"/>
        <v>3.03</v>
      </c>
      <c r="G255">
        <f t="shared" si="27"/>
        <v>2.96</v>
      </c>
      <c r="H255" s="111"/>
      <c r="N255" s="111" t="s">
        <v>159</v>
      </c>
      <c r="O255" s="111">
        <v>5.12</v>
      </c>
      <c r="P255" s="111">
        <v>4.5999999999999996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619</v>
      </c>
      <c r="V255" s="111" t="s">
        <v>411</v>
      </c>
    </row>
    <row r="256" spans="1:22" x14ac:dyDescent="0.2">
      <c r="A256" s="111" t="s">
        <v>171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2.77</v>
      </c>
      <c r="P256" s="111">
        <v>2.86</v>
      </c>
      <c r="Q256" s="111" t="s">
        <v>71</v>
      </c>
      <c r="R256" s="111">
        <v>8</v>
      </c>
      <c r="S256" s="111" t="s">
        <v>71</v>
      </c>
      <c r="T256" s="111">
        <v>2.65</v>
      </c>
      <c r="U256" s="111" t="s">
        <v>620</v>
      </c>
      <c r="V256" s="111" t="s">
        <v>411</v>
      </c>
    </row>
    <row r="257" spans="1:22" x14ac:dyDescent="0.2">
      <c r="A257" s="111" t="s">
        <v>342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621</v>
      </c>
      <c r="V257" s="111" t="s">
        <v>411</v>
      </c>
    </row>
    <row r="258" spans="1:22" x14ac:dyDescent="0.2">
      <c r="A258" s="111" t="s">
        <v>172</v>
      </c>
      <c r="B258">
        <f t="shared" si="22"/>
        <v>7.0960000000000001</v>
      </c>
      <c r="C258">
        <f t="shared" si="23"/>
        <v>6.67</v>
      </c>
      <c r="D258">
        <f t="shared" si="24"/>
        <v>27</v>
      </c>
      <c r="E258">
        <f t="shared" si="25"/>
        <v>29</v>
      </c>
      <c r="F258">
        <f t="shared" si="26"/>
        <v>6.93</v>
      </c>
      <c r="G258">
        <f t="shared" si="27"/>
        <v>6.52</v>
      </c>
      <c r="H258" s="111"/>
      <c r="N258" s="111" t="s">
        <v>162</v>
      </c>
      <c r="O258" s="111">
        <v>0.71</v>
      </c>
      <c r="P258" s="111">
        <v>0.69499999999999995</v>
      </c>
      <c r="Q258" s="111">
        <v>31</v>
      </c>
      <c r="R258" s="111">
        <v>39</v>
      </c>
      <c r="S258" s="111">
        <v>0.68</v>
      </c>
      <c r="T258" s="111">
        <v>0.62</v>
      </c>
      <c r="U258" s="111" t="s">
        <v>622</v>
      </c>
      <c r="V258" s="111" t="s">
        <v>411</v>
      </c>
    </row>
    <row r="259" spans="1:22" x14ac:dyDescent="0.2">
      <c r="A259" s="111" t="s">
        <v>343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31.72</v>
      </c>
      <c r="P259" s="111">
        <v>29.28</v>
      </c>
      <c r="Q259" s="111">
        <v>4</v>
      </c>
      <c r="R259" s="111">
        <v>18</v>
      </c>
      <c r="S259" s="111">
        <v>31.34</v>
      </c>
      <c r="T259" s="111">
        <v>31.1</v>
      </c>
      <c r="U259" s="111" t="s">
        <v>623</v>
      </c>
      <c r="V259" s="111" t="s">
        <v>411</v>
      </c>
    </row>
    <row r="260" spans="1:22" x14ac:dyDescent="0.2">
      <c r="A260" s="111" t="s">
        <v>344</v>
      </c>
      <c r="B260">
        <f t="shared" si="22"/>
        <v>6.04</v>
      </c>
      <c r="C260">
        <f t="shared" si="23"/>
        <v>6.17</v>
      </c>
      <c r="D260" t="str">
        <f t="shared" si="24"/>
        <v>N/A</v>
      </c>
      <c r="E260">
        <f t="shared" si="25"/>
        <v>6</v>
      </c>
      <c r="F260" t="str">
        <f t="shared" si="26"/>
        <v>N/A</v>
      </c>
      <c r="G260">
        <f t="shared" si="27"/>
        <v>5.99</v>
      </c>
      <c r="H260" s="111"/>
      <c r="N260" s="111" t="s">
        <v>768</v>
      </c>
      <c r="O260" s="111">
        <v>4.08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769</v>
      </c>
      <c r="V260" s="111" t="s">
        <v>411</v>
      </c>
    </row>
    <row r="261" spans="1:22" x14ac:dyDescent="0.2">
      <c r="A261" s="111" t="s">
        <v>345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323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624</v>
      </c>
      <c r="V261" s="111" t="s">
        <v>411</v>
      </c>
    </row>
    <row r="262" spans="1:22" x14ac:dyDescent="0.2">
      <c r="A262" s="111" t="s">
        <v>346</v>
      </c>
      <c r="B262">
        <f t="shared" si="28"/>
        <v>9.18</v>
      </c>
      <c r="C262">
        <f t="shared" si="29"/>
        <v>8.86</v>
      </c>
      <c r="D262">
        <f t="shared" si="30"/>
        <v>17</v>
      </c>
      <c r="E262">
        <f t="shared" si="31"/>
        <v>34</v>
      </c>
      <c r="F262">
        <f t="shared" si="32"/>
        <v>9.2200000000000006</v>
      </c>
      <c r="G262">
        <f t="shared" si="33"/>
        <v>8.98</v>
      </c>
      <c r="H262" s="111"/>
      <c r="N262" s="111" t="s">
        <v>324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625</v>
      </c>
      <c r="V262" s="111" t="s">
        <v>411</v>
      </c>
    </row>
    <row r="263" spans="1:22" x14ac:dyDescent="0.2">
      <c r="A263" s="111" t="s">
        <v>347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386</v>
      </c>
      <c r="O263" s="111">
        <v>2.87</v>
      </c>
      <c r="P263" s="111">
        <v>3</v>
      </c>
      <c r="Q263" s="111" t="s">
        <v>71</v>
      </c>
      <c r="R263" s="111">
        <v>30</v>
      </c>
      <c r="S263" s="111" t="s">
        <v>71</v>
      </c>
      <c r="T263" s="111">
        <v>2.92</v>
      </c>
      <c r="U263" s="111" t="s">
        <v>402</v>
      </c>
      <c r="V263" s="111" t="s">
        <v>411</v>
      </c>
    </row>
    <row r="264" spans="1:22" x14ac:dyDescent="0.2">
      <c r="A264" s="111" t="s">
        <v>348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325</v>
      </c>
      <c r="O264" s="111">
        <v>0.51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626</v>
      </c>
      <c r="V264" s="111" t="s">
        <v>411</v>
      </c>
    </row>
    <row r="265" spans="1:22" x14ac:dyDescent="0.2">
      <c r="A265" s="111" t="s">
        <v>173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820</v>
      </c>
      <c r="O265" s="111">
        <v>51.5</v>
      </c>
      <c r="P265" s="111">
        <v>55.65</v>
      </c>
      <c r="Q265" s="111" t="s">
        <v>71</v>
      </c>
      <c r="R265" s="111">
        <v>4</v>
      </c>
      <c r="S265" s="111" t="s">
        <v>71</v>
      </c>
      <c r="T265" s="111">
        <v>52.15</v>
      </c>
      <c r="U265" s="111" t="s">
        <v>820</v>
      </c>
      <c r="V265" s="111" t="s">
        <v>411</v>
      </c>
    </row>
    <row r="266" spans="1:22" x14ac:dyDescent="0.2">
      <c r="A266" s="111" t="s">
        <v>174</v>
      </c>
      <c r="B266">
        <f t="shared" si="28"/>
        <v>16.2</v>
      </c>
      <c r="C266">
        <f t="shared" si="29"/>
        <v>15.4</v>
      </c>
      <c r="D266">
        <f t="shared" si="30"/>
        <v>7</v>
      </c>
      <c r="E266">
        <f t="shared" si="31"/>
        <v>12</v>
      </c>
      <c r="F266">
        <f t="shared" si="32"/>
        <v>16.2</v>
      </c>
      <c r="G266">
        <f t="shared" si="33"/>
        <v>15.4</v>
      </c>
      <c r="H266" s="111"/>
      <c r="N266" s="111" t="s">
        <v>807</v>
      </c>
      <c r="O266" s="111">
        <v>8915.2304999999997</v>
      </c>
      <c r="P266" s="111" t="s">
        <v>71</v>
      </c>
      <c r="Q266" s="111" t="s">
        <v>71</v>
      </c>
      <c r="R266" s="111" t="s">
        <v>71</v>
      </c>
      <c r="S266" s="111" t="s">
        <v>71</v>
      </c>
      <c r="T266" s="111" t="s">
        <v>71</v>
      </c>
      <c r="U266" s="111" t="s">
        <v>807</v>
      </c>
      <c r="V266" s="111" t="s">
        <v>411</v>
      </c>
    </row>
    <row r="267" spans="1:22" x14ac:dyDescent="0.2">
      <c r="A267" s="111" t="s">
        <v>175</v>
      </c>
      <c r="B267">
        <f t="shared" si="28"/>
        <v>3.98</v>
      </c>
      <c r="C267">
        <f t="shared" si="29"/>
        <v>4.3</v>
      </c>
      <c r="D267" t="str">
        <f t="shared" si="30"/>
        <v>N/A</v>
      </c>
      <c r="E267">
        <f t="shared" si="31"/>
        <v>8</v>
      </c>
      <c r="F267" t="str">
        <f t="shared" si="32"/>
        <v>N/A</v>
      </c>
      <c r="G267">
        <f t="shared" si="33"/>
        <v>3.9</v>
      </c>
      <c r="H267" s="111"/>
      <c r="N267" s="111" t="s">
        <v>326</v>
      </c>
      <c r="O267" s="111">
        <v>3.32</v>
      </c>
      <c r="P267" s="111">
        <v>3.54</v>
      </c>
      <c r="Q267" s="111">
        <v>31</v>
      </c>
      <c r="R267" s="111">
        <v>0</v>
      </c>
      <c r="S267" s="111">
        <v>3.1</v>
      </c>
      <c r="T267" s="111">
        <v>3.32</v>
      </c>
      <c r="U267" s="111" t="s">
        <v>627</v>
      </c>
      <c r="V267" s="111" t="s">
        <v>411</v>
      </c>
    </row>
    <row r="268" spans="1:22" x14ac:dyDescent="0.2">
      <c r="A268" s="111" t="s">
        <v>349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327</v>
      </c>
      <c r="O268" s="111">
        <v>1.21</v>
      </c>
      <c r="P268" s="111">
        <v>1.2450000000000001</v>
      </c>
      <c r="Q268" s="111" t="s">
        <v>71</v>
      </c>
      <c r="R268" s="111">
        <v>11</v>
      </c>
      <c r="S268" s="111" t="s">
        <v>71</v>
      </c>
      <c r="T268" s="111">
        <v>1.2350000000000001</v>
      </c>
      <c r="U268" s="111" t="s">
        <v>628</v>
      </c>
      <c r="V268" s="111" t="s">
        <v>411</v>
      </c>
    </row>
    <row r="269" spans="1:22" x14ac:dyDescent="0.2">
      <c r="A269" s="111" t="s">
        <v>176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328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629</v>
      </c>
      <c r="V269" s="111" t="s">
        <v>411</v>
      </c>
    </row>
    <row r="270" spans="1:22" x14ac:dyDescent="0.2">
      <c r="A270" s="111" t="s">
        <v>350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329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630</v>
      </c>
      <c r="V270" s="111" t="s">
        <v>411</v>
      </c>
    </row>
    <row r="271" spans="1:22" x14ac:dyDescent="0.2">
      <c r="A271" s="111" t="s">
        <v>351</v>
      </c>
      <c r="B271">
        <f t="shared" si="28"/>
        <v>0.59499999999999997</v>
      </c>
      <c r="C271">
        <f t="shared" si="29"/>
        <v>0.63</v>
      </c>
      <c r="D271">
        <f t="shared" si="30"/>
        <v>32</v>
      </c>
      <c r="E271">
        <f t="shared" si="31"/>
        <v>11</v>
      </c>
      <c r="F271">
        <f t="shared" si="32"/>
        <v>0.43</v>
      </c>
      <c r="G271">
        <f t="shared" si="33"/>
        <v>0.63</v>
      </c>
      <c r="H271" s="111"/>
      <c r="N271" s="111" t="s">
        <v>330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631</v>
      </c>
      <c r="V271" s="111" t="s">
        <v>411</v>
      </c>
    </row>
    <row r="272" spans="1:22" x14ac:dyDescent="0.2">
      <c r="A272" s="111" t="s">
        <v>177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164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632</v>
      </c>
      <c r="V272" s="111" t="s">
        <v>411</v>
      </c>
    </row>
    <row r="273" spans="1:22" x14ac:dyDescent="0.2">
      <c r="A273" s="111" t="s">
        <v>352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331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633</v>
      </c>
      <c r="V273" s="111" t="s">
        <v>411</v>
      </c>
    </row>
    <row r="274" spans="1:22" x14ac:dyDescent="0.2">
      <c r="A274" s="111" t="s">
        <v>353</v>
      </c>
      <c r="B274">
        <f t="shared" si="28"/>
        <v>7.19</v>
      </c>
      <c r="C274">
        <f t="shared" si="29"/>
        <v>6.69</v>
      </c>
      <c r="D274">
        <f t="shared" si="30"/>
        <v>2</v>
      </c>
      <c r="E274">
        <f t="shared" si="31"/>
        <v>29</v>
      </c>
      <c r="F274">
        <f t="shared" si="32"/>
        <v>7.11</v>
      </c>
      <c r="G274">
        <f t="shared" si="33"/>
        <v>7.37</v>
      </c>
      <c r="H274" s="111"/>
      <c r="N274" s="111" t="s">
        <v>332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634</v>
      </c>
      <c r="V274" s="111" t="s">
        <v>411</v>
      </c>
    </row>
    <row r="275" spans="1:22" x14ac:dyDescent="0.2">
      <c r="A275" s="111" t="s">
        <v>354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808</v>
      </c>
      <c r="O275" s="111">
        <v>2.67</v>
      </c>
      <c r="P275" s="111">
        <v>2.6</v>
      </c>
      <c r="Q275" s="111" t="s">
        <v>71</v>
      </c>
      <c r="R275" s="111" t="s">
        <v>71</v>
      </c>
      <c r="S275" s="111" t="s">
        <v>71</v>
      </c>
      <c r="T275" s="111" t="s">
        <v>71</v>
      </c>
      <c r="U275" s="111" t="s">
        <v>808</v>
      </c>
      <c r="V275" s="111" t="s">
        <v>411</v>
      </c>
    </row>
    <row r="276" spans="1:22" x14ac:dyDescent="0.2">
      <c r="A276" s="111" t="s">
        <v>178</v>
      </c>
      <c r="B276">
        <f t="shared" si="28"/>
        <v>1.9</v>
      </c>
      <c r="C276">
        <f t="shared" si="29"/>
        <v>1.645</v>
      </c>
      <c r="D276">
        <f t="shared" si="30"/>
        <v>0</v>
      </c>
      <c r="E276">
        <f t="shared" si="31"/>
        <v>10</v>
      </c>
      <c r="F276">
        <f t="shared" si="32"/>
        <v>1.9</v>
      </c>
      <c r="G276">
        <f t="shared" si="33"/>
        <v>1.7250000000000001</v>
      </c>
      <c r="H276" s="111"/>
      <c r="N276" s="111" t="s">
        <v>333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635</v>
      </c>
      <c r="V276" s="111" t="s">
        <v>411</v>
      </c>
    </row>
    <row r="277" spans="1:22" x14ac:dyDescent="0.2">
      <c r="A277" s="111" t="s">
        <v>355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334</v>
      </c>
      <c r="O277" s="111">
        <v>0.63</v>
      </c>
      <c r="P277" s="111">
        <v>0.7</v>
      </c>
      <c r="Q277" s="111">
        <v>54</v>
      </c>
      <c r="R277" s="111">
        <v>6</v>
      </c>
      <c r="S277" s="111">
        <v>0.43</v>
      </c>
      <c r="T277" s="111">
        <v>0.64</v>
      </c>
      <c r="U277" s="111" t="s">
        <v>636</v>
      </c>
      <c r="V277" s="111" t="s">
        <v>411</v>
      </c>
    </row>
    <row r="278" spans="1:22" x14ac:dyDescent="0.2">
      <c r="A278" s="111" t="s">
        <v>356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809</v>
      </c>
      <c r="O278" s="111">
        <v>21.6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775</v>
      </c>
      <c r="V278" s="111" t="s">
        <v>411</v>
      </c>
    </row>
    <row r="279" spans="1:22" x14ac:dyDescent="0.2">
      <c r="A279" s="111" t="s">
        <v>357</v>
      </c>
      <c r="B279">
        <f t="shared" si="28"/>
        <v>4031.3998999999999</v>
      </c>
      <c r="C279">
        <f t="shared" si="29"/>
        <v>4156.6298999999999</v>
      </c>
      <c r="D279" t="str">
        <f t="shared" si="30"/>
        <v>N/A</v>
      </c>
      <c r="E279" t="str">
        <f t="shared" si="31"/>
        <v>N/A</v>
      </c>
      <c r="F279" t="str">
        <f t="shared" si="32"/>
        <v>N/A</v>
      </c>
      <c r="G279" t="str">
        <f t="shared" si="33"/>
        <v>N/A</v>
      </c>
      <c r="H279" s="111"/>
      <c r="N279" s="111" t="s">
        <v>335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637</v>
      </c>
      <c r="V279" s="111" t="s">
        <v>411</v>
      </c>
    </row>
    <row r="280" spans="1:22" x14ac:dyDescent="0.2">
      <c r="A280" s="111" t="s">
        <v>358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336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638</v>
      </c>
      <c r="V280" s="111" t="s">
        <v>411</v>
      </c>
    </row>
    <row r="281" spans="1:22" x14ac:dyDescent="0.2">
      <c r="A281" s="111" t="s">
        <v>359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165</v>
      </c>
      <c r="O281" s="111">
        <v>44.3</v>
      </c>
      <c r="P281" s="111">
        <v>47.3</v>
      </c>
      <c r="Q281" s="111">
        <v>31</v>
      </c>
      <c r="R281" s="111">
        <v>21</v>
      </c>
      <c r="S281" s="111">
        <v>48.25</v>
      </c>
      <c r="T281" s="111">
        <v>46.05</v>
      </c>
      <c r="U281" s="111" t="s">
        <v>639</v>
      </c>
      <c r="V281" s="111" t="s">
        <v>411</v>
      </c>
    </row>
    <row r="282" spans="1:22" x14ac:dyDescent="0.2">
      <c r="A282" s="111" t="s">
        <v>179</v>
      </c>
      <c r="B282">
        <f t="shared" si="28"/>
        <v>13.76</v>
      </c>
      <c r="C282">
        <f t="shared" si="29"/>
        <v>14.7</v>
      </c>
      <c r="D282">
        <f t="shared" si="30"/>
        <v>23</v>
      </c>
      <c r="E282">
        <f t="shared" si="31"/>
        <v>0</v>
      </c>
      <c r="F282">
        <f t="shared" si="32"/>
        <v>13.84</v>
      </c>
      <c r="G282">
        <f t="shared" si="33"/>
        <v>13.76</v>
      </c>
      <c r="H282" s="111"/>
      <c r="N282" s="111" t="s">
        <v>166</v>
      </c>
      <c r="O282" s="111">
        <v>36.4</v>
      </c>
      <c r="P282" s="111">
        <v>38.799999999999997</v>
      </c>
      <c r="Q282" s="111" t="s">
        <v>71</v>
      </c>
      <c r="R282" s="111">
        <v>7</v>
      </c>
      <c r="S282" s="111" t="s">
        <v>71</v>
      </c>
      <c r="T282" s="111">
        <v>35.5</v>
      </c>
      <c r="U282" s="111" t="s">
        <v>640</v>
      </c>
      <c r="V282" s="111" t="s">
        <v>411</v>
      </c>
    </row>
    <row r="283" spans="1:22" x14ac:dyDescent="0.2">
      <c r="A283" s="111" t="s">
        <v>360</v>
      </c>
      <c r="B283">
        <f t="shared" si="28"/>
        <v>1.17</v>
      </c>
      <c r="C283">
        <f t="shared" si="29"/>
        <v>1.03</v>
      </c>
      <c r="D283">
        <f t="shared" si="30"/>
        <v>39</v>
      </c>
      <c r="E283" t="str">
        <f t="shared" si="31"/>
        <v>N/A</v>
      </c>
      <c r="F283">
        <f t="shared" si="32"/>
        <v>1.0900000000000001</v>
      </c>
      <c r="G283" t="str">
        <f t="shared" si="33"/>
        <v>N/A</v>
      </c>
      <c r="H283" s="111"/>
      <c r="N283" s="111" t="s">
        <v>167</v>
      </c>
      <c r="O283" s="111">
        <v>2.5499999999999998</v>
      </c>
      <c r="P283" s="111">
        <v>2.63</v>
      </c>
      <c r="Q283" s="111">
        <v>16</v>
      </c>
      <c r="R283" s="111">
        <v>8</v>
      </c>
      <c r="S283" s="111">
        <v>2.74</v>
      </c>
      <c r="T283" s="111">
        <v>2.59</v>
      </c>
      <c r="U283" s="111" t="s">
        <v>641</v>
      </c>
      <c r="V283" s="111" t="s">
        <v>411</v>
      </c>
    </row>
    <row r="284" spans="1:22" x14ac:dyDescent="0.2">
      <c r="A284" s="111" t="s">
        <v>361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784</v>
      </c>
      <c r="O284" s="111">
        <v>2.13</v>
      </c>
      <c r="P284" s="111">
        <v>2.2999999999999998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784</v>
      </c>
      <c r="V284" s="111" t="s">
        <v>411</v>
      </c>
    </row>
    <row r="285" spans="1:22" x14ac:dyDescent="0.2">
      <c r="A285" s="111" t="s">
        <v>362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168</v>
      </c>
      <c r="O285" s="111">
        <v>19.34</v>
      </c>
      <c r="P285" s="111">
        <v>20.079999999999998</v>
      </c>
      <c r="Q285" s="111" t="s">
        <v>71</v>
      </c>
      <c r="R285" s="111">
        <v>14</v>
      </c>
      <c r="S285" s="111" t="s">
        <v>71</v>
      </c>
      <c r="T285" s="111">
        <v>19.3</v>
      </c>
      <c r="U285" s="111" t="s">
        <v>7</v>
      </c>
      <c r="V285" s="111" t="s">
        <v>411</v>
      </c>
    </row>
    <row r="286" spans="1:22" x14ac:dyDescent="0.2">
      <c r="A286" s="111" t="s">
        <v>363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770</v>
      </c>
      <c r="O286" s="111">
        <v>8.14</v>
      </c>
      <c r="P286" s="111">
        <v>8.19</v>
      </c>
      <c r="Q286" s="111" t="s">
        <v>71</v>
      </c>
      <c r="R286" s="111">
        <v>11</v>
      </c>
      <c r="S286" s="111" t="s">
        <v>71</v>
      </c>
      <c r="T286" s="111">
        <v>7.85</v>
      </c>
      <c r="U286" s="111" t="s">
        <v>770</v>
      </c>
      <c r="V286" s="111" t="s">
        <v>411</v>
      </c>
    </row>
    <row r="287" spans="1:22" x14ac:dyDescent="0.2">
      <c r="A287" s="111" t="s">
        <v>364</v>
      </c>
      <c r="B287">
        <f t="shared" si="28"/>
        <v>0.34499999999999997</v>
      </c>
      <c r="C287">
        <f t="shared" si="29"/>
        <v>0.38900000000000001</v>
      </c>
      <c r="D287">
        <f t="shared" si="30"/>
        <v>53</v>
      </c>
      <c r="E287">
        <f t="shared" si="31"/>
        <v>8</v>
      </c>
      <c r="F287">
        <f t="shared" si="32"/>
        <v>0.33500000000000002</v>
      </c>
      <c r="G287">
        <f t="shared" si="33"/>
        <v>0.33400000000000002</v>
      </c>
      <c r="N287" s="111" t="s">
        <v>337</v>
      </c>
      <c r="O287" s="111">
        <v>2.94</v>
      </c>
      <c r="P287" s="111">
        <v>2.7</v>
      </c>
      <c r="Q287" s="111">
        <v>0</v>
      </c>
      <c r="R287" s="111">
        <v>11</v>
      </c>
      <c r="S287" s="111">
        <v>2.94</v>
      </c>
      <c r="T287" s="111">
        <v>2.64</v>
      </c>
      <c r="U287" s="111" t="s">
        <v>642</v>
      </c>
      <c r="V287" s="111" t="s">
        <v>411</v>
      </c>
    </row>
    <row r="288" spans="1:22" x14ac:dyDescent="0.2">
      <c r="A288" s="111" t="s">
        <v>180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338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643</v>
      </c>
      <c r="V288" s="111" t="s">
        <v>411</v>
      </c>
    </row>
    <row r="289" spans="1:22" x14ac:dyDescent="0.2">
      <c r="A289" s="111" t="s">
        <v>181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810</v>
      </c>
      <c r="O289" s="111">
        <v>0.83399999999999996</v>
      </c>
      <c r="P289" s="111">
        <v>0.81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811</v>
      </c>
      <c r="V289" s="111" t="s">
        <v>411</v>
      </c>
    </row>
    <row r="290" spans="1:22" x14ac:dyDescent="0.2">
      <c r="A290" s="111" t="s">
        <v>365</v>
      </c>
      <c r="B290">
        <f t="shared" si="28"/>
        <v>1.645</v>
      </c>
      <c r="C290">
        <f t="shared" si="29"/>
        <v>1.59</v>
      </c>
      <c r="D290" t="str">
        <f t="shared" si="30"/>
        <v>N/A</v>
      </c>
      <c r="E290" t="str">
        <f t="shared" si="31"/>
        <v>N/A</v>
      </c>
      <c r="F290" t="str">
        <f t="shared" si="32"/>
        <v>N/A</v>
      </c>
      <c r="G290" t="str">
        <f t="shared" si="33"/>
        <v>N/A</v>
      </c>
      <c r="N290" s="111" t="s">
        <v>169</v>
      </c>
      <c r="O290" s="111">
        <v>16.93</v>
      </c>
      <c r="P290" s="111">
        <v>15.84</v>
      </c>
      <c r="Q290" s="111">
        <v>2</v>
      </c>
      <c r="R290" s="111" t="s">
        <v>71</v>
      </c>
      <c r="S290" s="111">
        <v>16.45</v>
      </c>
      <c r="T290" s="111" t="s">
        <v>71</v>
      </c>
      <c r="U290" s="111" t="s">
        <v>51</v>
      </c>
      <c r="V290" s="111" t="s">
        <v>411</v>
      </c>
    </row>
    <row r="291" spans="1:22" x14ac:dyDescent="0.2">
      <c r="A291" s="111" t="s">
        <v>366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170</v>
      </c>
      <c r="O291" s="111">
        <v>11.5</v>
      </c>
      <c r="P291" s="111">
        <v>11.04</v>
      </c>
      <c r="Q291" s="111" t="s">
        <v>71</v>
      </c>
      <c r="R291" s="111" t="s">
        <v>71</v>
      </c>
      <c r="S291" s="111" t="s">
        <v>71</v>
      </c>
      <c r="T291" s="111" t="s">
        <v>71</v>
      </c>
      <c r="U291" s="111" t="s">
        <v>67</v>
      </c>
      <c r="V291" s="111" t="s">
        <v>411</v>
      </c>
    </row>
    <row r="292" spans="1:22" x14ac:dyDescent="0.2">
      <c r="A292" s="111" t="s">
        <v>182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339</v>
      </c>
      <c r="O292" s="111">
        <v>1.1000000000000001</v>
      </c>
      <c r="P292" s="111">
        <v>1.125</v>
      </c>
      <c r="Q292" s="111">
        <v>24</v>
      </c>
      <c r="R292" s="111">
        <v>10</v>
      </c>
      <c r="S292" s="111">
        <v>1.1399999999999999</v>
      </c>
      <c r="T292" s="111">
        <v>1.105</v>
      </c>
      <c r="U292" s="111" t="s">
        <v>644</v>
      </c>
      <c r="V292" s="111" t="s">
        <v>411</v>
      </c>
    </row>
    <row r="293" spans="1:22" x14ac:dyDescent="0.2">
      <c r="A293" s="111" t="s">
        <v>183</v>
      </c>
      <c r="B293">
        <f t="shared" si="28"/>
        <v>7.8</v>
      </c>
      <c r="C293">
        <f t="shared" si="29"/>
        <v>7.56</v>
      </c>
      <c r="D293" t="str">
        <f t="shared" si="30"/>
        <v>N/A</v>
      </c>
      <c r="E293" t="str">
        <f t="shared" si="31"/>
        <v>N/A</v>
      </c>
      <c r="F293" t="str">
        <f t="shared" si="32"/>
        <v>N/A</v>
      </c>
      <c r="G293" t="str">
        <f t="shared" si="33"/>
        <v>N/A</v>
      </c>
      <c r="N293" s="111" t="s">
        <v>340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645</v>
      </c>
      <c r="V293" s="111" t="s">
        <v>411</v>
      </c>
    </row>
    <row r="294" spans="1:22" x14ac:dyDescent="0.2">
      <c r="A294" s="111" t="s">
        <v>184</v>
      </c>
      <c r="B294">
        <f t="shared" si="28"/>
        <v>0.66200000000000003</v>
      </c>
      <c r="C294">
        <f t="shared" si="29"/>
        <v>0.73399999999999999</v>
      </c>
      <c r="D294" t="str">
        <f t="shared" si="30"/>
        <v>N/A</v>
      </c>
      <c r="E294">
        <f t="shared" si="31"/>
        <v>6</v>
      </c>
      <c r="F294" t="str">
        <f t="shared" si="32"/>
        <v>N/A</v>
      </c>
      <c r="G294">
        <f t="shared" si="33"/>
        <v>0.63600000000000001</v>
      </c>
      <c r="N294" s="111" t="s">
        <v>341</v>
      </c>
      <c r="O294" s="111">
        <v>3.1</v>
      </c>
      <c r="P294" s="111">
        <v>3.18</v>
      </c>
      <c r="Q294" s="111">
        <v>46</v>
      </c>
      <c r="R294" s="111">
        <v>8</v>
      </c>
      <c r="S294" s="111">
        <v>3.03</v>
      </c>
      <c r="T294" s="111">
        <v>2.96</v>
      </c>
      <c r="U294" s="111" t="s">
        <v>646</v>
      </c>
      <c r="V294" s="111" t="s">
        <v>411</v>
      </c>
    </row>
    <row r="295" spans="1:22" x14ac:dyDescent="0.2">
      <c r="A295" s="111" t="s">
        <v>367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171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647</v>
      </c>
      <c r="V295" s="111" t="s">
        <v>411</v>
      </c>
    </row>
    <row r="296" spans="1:22" x14ac:dyDescent="0.2">
      <c r="A296" s="111" t="s">
        <v>368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342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648</v>
      </c>
      <c r="V296" s="111" t="s">
        <v>411</v>
      </c>
    </row>
    <row r="297" spans="1:22" x14ac:dyDescent="0.2">
      <c r="A297" s="111" t="s">
        <v>185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172</v>
      </c>
      <c r="O297" s="111">
        <v>7.0960000000000001</v>
      </c>
      <c r="P297" s="111">
        <v>6.67</v>
      </c>
      <c r="Q297" s="111">
        <v>27</v>
      </c>
      <c r="R297" s="111">
        <v>29</v>
      </c>
      <c r="S297" s="111">
        <v>6.93</v>
      </c>
      <c r="T297" s="111">
        <v>6.52</v>
      </c>
      <c r="U297" s="111" t="s">
        <v>649</v>
      </c>
      <c r="V297" s="111" t="s">
        <v>411</v>
      </c>
    </row>
    <row r="298" spans="1:22" x14ac:dyDescent="0.2">
      <c r="A298" s="111" t="s">
        <v>369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343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650</v>
      </c>
      <c r="V298" s="111" t="s">
        <v>411</v>
      </c>
    </row>
    <row r="299" spans="1:22" x14ac:dyDescent="0.2">
      <c r="A299" s="111" t="s">
        <v>370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344</v>
      </c>
      <c r="O299" s="111">
        <v>6.04</v>
      </c>
      <c r="P299" s="111">
        <v>6.17</v>
      </c>
      <c r="Q299" s="111" t="s">
        <v>71</v>
      </c>
      <c r="R299" s="111">
        <v>6</v>
      </c>
      <c r="S299" s="111" t="s">
        <v>71</v>
      </c>
      <c r="T299" s="111">
        <v>5.99</v>
      </c>
      <c r="U299" s="111" t="s">
        <v>393</v>
      </c>
      <c r="V299" s="111" t="s">
        <v>411</v>
      </c>
    </row>
    <row r="300" spans="1:22" x14ac:dyDescent="0.2">
      <c r="A300" s="111" t="s">
        <v>371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345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651</v>
      </c>
      <c r="V300" s="111" t="s">
        <v>411</v>
      </c>
    </row>
    <row r="301" spans="1:22" x14ac:dyDescent="0.2">
      <c r="A301" s="111" t="s">
        <v>186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346</v>
      </c>
      <c r="O301" s="111">
        <v>9.18</v>
      </c>
      <c r="P301" s="111">
        <v>8.86</v>
      </c>
      <c r="Q301" s="111">
        <v>17</v>
      </c>
      <c r="R301" s="111">
        <v>34</v>
      </c>
      <c r="S301" s="111">
        <v>9.2200000000000006</v>
      </c>
      <c r="T301" s="111">
        <v>8.98</v>
      </c>
      <c r="U301" s="111" t="s">
        <v>652</v>
      </c>
      <c r="V301" s="111" t="s">
        <v>411</v>
      </c>
    </row>
    <row r="302" spans="1:22" x14ac:dyDescent="0.2">
      <c r="A302" s="141" t="s">
        <v>437</v>
      </c>
      <c r="B302">
        <f t="shared" si="28"/>
        <v>4.9800000000000004</v>
      </c>
      <c r="C302">
        <f t="shared" si="29"/>
        <v>4.6900000000000004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347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653</v>
      </c>
      <c r="V302" s="111" t="s">
        <v>411</v>
      </c>
    </row>
    <row r="303" spans="1:22" x14ac:dyDescent="0.2">
      <c r="A303" s="111" t="s">
        <v>373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348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654</v>
      </c>
      <c r="V303" s="111" t="s">
        <v>411</v>
      </c>
    </row>
    <row r="304" spans="1:22" x14ac:dyDescent="0.2">
      <c r="A304" s="111" t="s">
        <v>399</v>
      </c>
      <c r="B304">
        <f t="shared" si="28"/>
        <v>37.15</v>
      </c>
      <c r="C304">
        <f t="shared" si="29"/>
        <v>39.700000000000003</v>
      </c>
      <c r="D304">
        <f t="shared" si="30"/>
        <v>27</v>
      </c>
      <c r="E304">
        <f t="shared" si="31"/>
        <v>10</v>
      </c>
      <c r="F304">
        <f t="shared" si="32"/>
        <v>37</v>
      </c>
      <c r="G304">
        <f t="shared" si="33"/>
        <v>37.1</v>
      </c>
      <c r="N304" s="111" t="s">
        <v>173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411</v>
      </c>
    </row>
    <row r="305" spans="1:22" x14ac:dyDescent="0.2">
      <c r="A305" s="111" t="s">
        <v>187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174</v>
      </c>
      <c r="O305" s="111">
        <v>16.2</v>
      </c>
      <c r="P305" s="111">
        <v>15.4</v>
      </c>
      <c r="Q305" s="111">
        <v>7</v>
      </c>
      <c r="R305" s="111">
        <v>12</v>
      </c>
      <c r="S305" s="111">
        <v>16.2</v>
      </c>
      <c r="T305" s="111">
        <v>15.4</v>
      </c>
      <c r="U305" s="111" t="s">
        <v>655</v>
      </c>
      <c r="V305" s="111" t="s">
        <v>411</v>
      </c>
    </row>
    <row r="306" spans="1:22" x14ac:dyDescent="0.2">
      <c r="A306" s="111" t="s">
        <v>374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175</v>
      </c>
      <c r="O306" s="111">
        <v>3.98</v>
      </c>
      <c r="P306" s="111">
        <v>4.3</v>
      </c>
      <c r="Q306" s="111" t="s">
        <v>71</v>
      </c>
      <c r="R306" s="111">
        <v>8</v>
      </c>
      <c r="S306" s="111" t="s">
        <v>71</v>
      </c>
      <c r="T306" s="111">
        <v>3.9</v>
      </c>
      <c r="U306" s="111" t="s">
        <v>52</v>
      </c>
      <c r="V306" s="111" t="s">
        <v>411</v>
      </c>
    </row>
    <row r="307" spans="1:22" x14ac:dyDescent="0.2">
      <c r="A307" s="111" t="s">
        <v>188</v>
      </c>
      <c r="B307">
        <f t="shared" si="28"/>
        <v>1.3</v>
      </c>
      <c r="C307">
        <f t="shared" si="29"/>
        <v>1.41</v>
      </c>
      <c r="D307">
        <f t="shared" si="30"/>
        <v>40</v>
      </c>
      <c r="E307">
        <f t="shared" si="31"/>
        <v>7</v>
      </c>
      <c r="F307">
        <f t="shared" si="32"/>
        <v>1.27</v>
      </c>
      <c r="G307">
        <f t="shared" si="33"/>
        <v>1.25</v>
      </c>
      <c r="N307" s="111" t="s">
        <v>349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656</v>
      </c>
      <c r="V307" s="111" t="s">
        <v>411</v>
      </c>
    </row>
    <row r="308" spans="1:22" x14ac:dyDescent="0.2">
      <c r="A308" s="111" t="s">
        <v>375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176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657</v>
      </c>
      <c r="V308" s="111" t="s">
        <v>411</v>
      </c>
    </row>
    <row r="309" spans="1:22" x14ac:dyDescent="0.2">
      <c r="A309" s="111" t="s">
        <v>376</v>
      </c>
      <c r="B309">
        <f t="shared" si="28"/>
        <v>1.4</v>
      </c>
      <c r="C309">
        <f t="shared" si="29"/>
        <v>1.54</v>
      </c>
      <c r="D309">
        <f t="shared" si="30"/>
        <v>24</v>
      </c>
      <c r="E309">
        <f t="shared" si="31"/>
        <v>8</v>
      </c>
      <c r="F309">
        <f t="shared" si="32"/>
        <v>1.39</v>
      </c>
      <c r="G309">
        <f t="shared" si="33"/>
        <v>1.5</v>
      </c>
      <c r="N309" s="111" t="s">
        <v>350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658</v>
      </c>
      <c r="V309" s="111" t="s">
        <v>411</v>
      </c>
    </row>
    <row r="310" spans="1:22" x14ac:dyDescent="0.2">
      <c r="A310" s="111" t="s">
        <v>377</v>
      </c>
      <c r="B310">
        <f t="shared" si="28"/>
        <v>1</v>
      </c>
      <c r="C310">
        <f t="shared" si="29"/>
        <v>0.89</v>
      </c>
      <c r="D310">
        <f t="shared" si="30"/>
        <v>5</v>
      </c>
      <c r="E310">
        <f t="shared" si="31"/>
        <v>10</v>
      </c>
      <c r="F310">
        <f t="shared" si="32"/>
        <v>1.03</v>
      </c>
      <c r="G310">
        <f t="shared" si="33"/>
        <v>0.91</v>
      </c>
      <c r="N310" s="111" t="s">
        <v>351</v>
      </c>
      <c r="O310" s="111">
        <v>0.59499999999999997</v>
      </c>
      <c r="P310" s="111">
        <v>0.63</v>
      </c>
      <c r="Q310" s="111">
        <v>32</v>
      </c>
      <c r="R310" s="111">
        <v>11</v>
      </c>
      <c r="S310" s="111">
        <v>0.43</v>
      </c>
      <c r="T310" s="111">
        <v>0.63</v>
      </c>
      <c r="U310" s="111" t="s">
        <v>659</v>
      </c>
      <c r="V310" s="111" t="s">
        <v>411</v>
      </c>
    </row>
    <row r="311" spans="1:22" x14ac:dyDescent="0.2">
      <c r="A311" s="111" t="s">
        <v>189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771</v>
      </c>
      <c r="O311" s="111">
        <v>1.3320000000000001</v>
      </c>
      <c r="P311" s="111">
        <v>1.4239999999999999</v>
      </c>
      <c r="Q311" s="111" t="s">
        <v>71</v>
      </c>
      <c r="R311" s="111">
        <v>11</v>
      </c>
      <c r="S311" s="111" t="s">
        <v>71</v>
      </c>
      <c r="T311" s="111">
        <v>1.3620000000000001</v>
      </c>
      <c r="U311" s="111" t="s">
        <v>717</v>
      </c>
      <c r="V311" s="111" t="s">
        <v>411</v>
      </c>
    </row>
    <row r="312" spans="1:22" x14ac:dyDescent="0.2">
      <c r="A312" s="111" t="s">
        <v>190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177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394</v>
      </c>
      <c r="V312" s="111" t="s">
        <v>411</v>
      </c>
    </row>
    <row r="313" spans="1:22" x14ac:dyDescent="0.2">
      <c r="A313" s="111" t="s">
        <v>191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352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660</v>
      </c>
      <c r="V313" s="111" t="s">
        <v>411</v>
      </c>
    </row>
    <row r="314" spans="1:22" x14ac:dyDescent="0.2">
      <c r="A314" s="111" t="s">
        <v>378</v>
      </c>
      <c r="B314">
        <f t="shared" si="28"/>
        <v>0.26900000000000002</v>
      </c>
      <c r="C314">
        <f t="shared" si="29"/>
        <v>0.29899999999999999</v>
      </c>
      <c r="D314" t="str">
        <f t="shared" si="30"/>
        <v>N/A</v>
      </c>
      <c r="E314">
        <f t="shared" si="31"/>
        <v>5</v>
      </c>
      <c r="F314" t="str">
        <f t="shared" si="32"/>
        <v>N/A</v>
      </c>
      <c r="G314">
        <f t="shared" si="33"/>
        <v>0.26700000000000002</v>
      </c>
      <c r="N314" s="111" t="s">
        <v>353</v>
      </c>
      <c r="O314" s="111">
        <v>7.19</v>
      </c>
      <c r="P314" s="111">
        <v>6.69</v>
      </c>
      <c r="Q314" s="111">
        <v>2</v>
      </c>
      <c r="R314" s="111">
        <v>29</v>
      </c>
      <c r="S314" s="111">
        <v>7.11</v>
      </c>
      <c r="T314" s="111">
        <v>7.37</v>
      </c>
      <c r="U314" s="111" t="s">
        <v>661</v>
      </c>
      <c r="V314" s="111" t="s">
        <v>411</v>
      </c>
    </row>
    <row r="315" spans="1:22" x14ac:dyDescent="0.2">
      <c r="A315" s="111" t="s">
        <v>379</v>
      </c>
      <c r="B315">
        <f t="shared" si="28"/>
        <v>0.46</v>
      </c>
      <c r="C315">
        <f t="shared" si="29"/>
        <v>0.45</v>
      </c>
      <c r="D315">
        <f t="shared" si="30"/>
        <v>17</v>
      </c>
      <c r="E315">
        <f t="shared" si="31"/>
        <v>35</v>
      </c>
      <c r="F315">
        <f t="shared" si="32"/>
        <v>0.442</v>
      </c>
      <c r="G315">
        <f t="shared" si="33"/>
        <v>0.32800000000000001</v>
      </c>
      <c r="N315" s="111" t="s">
        <v>772</v>
      </c>
      <c r="O315" s="111">
        <v>6</v>
      </c>
      <c r="P315" s="111" t="s">
        <v>71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718</v>
      </c>
      <c r="V315" s="111" t="s">
        <v>411</v>
      </c>
    </row>
    <row r="316" spans="1:22" x14ac:dyDescent="0.2">
      <c r="A316" s="111" t="s">
        <v>192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354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662</v>
      </c>
      <c r="V316" s="111" t="s">
        <v>411</v>
      </c>
    </row>
    <row r="317" spans="1:22" x14ac:dyDescent="0.2">
      <c r="A317" s="111" t="s">
        <v>193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812</v>
      </c>
      <c r="O317" s="111">
        <v>5.51</v>
      </c>
      <c r="P317" s="111">
        <v>5.81</v>
      </c>
      <c r="Q317" s="111">
        <v>27</v>
      </c>
      <c r="R317" s="111">
        <v>11</v>
      </c>
      <c r="S317" s="111">
        <v>5.8</v>
      </c>
      <c r="T317" s="111">
        <v>5.55</v>
      </c>
      <c r="U317" s="111" t="s">
        <v>812</v>
      </c>
      <c r="V317" s="111" t="s">
        <v>411</v>
      </c>
    </row>
    <row r="318" spans="1:22" x14ac:dyDescent="0.2">
      <c r="A318" s="111" t="s">
        <v>380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437</v>
      </c>
      <c r="O318" s="111">
        <v>4.9800000000000004</v>
      </c>
      <c r="P318" s="111">
        <v>4.6900000000000004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437</v>
      </c>
      <c r="V318" s="111" t="s">
        <v>411</v>
      </c>
    </row>
    <row r="319" spans="1:22" x14ac:dyDescent="0.2">
      <c r="A319" s="144" t="s">
        <v>784</v>
      </c>
      <c r="B319">
        <f t="shared" si="28"/>
        <v>2.13</v>
      </c>
      <c r="C319">
        <f t="shared" si="29"/>
        <v>2.2999999999999998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178</v>
      </c>
      <c r="O319" s="111">
        <v>1.9</v>
      </c>
      <c r="P319" s="111">
        <v>1.645</v>
      </c>
      <c r="Q319" s="111">
        <v>0</v>
      </c>
      <c r="R319" s="111">
        <v>10</v>
      </c>
      <c r="S319" s="111">
        <v>1.9</v>
      </c>
      <c r="T319" s="111">
        <v>1.7250000000000001</v>
      </c>
      <c r="U319" s="111" t="s">
        <v>725</v>
      </c>
      <c r="V319" s="111" t="s">
        <v>411</v>
      </c>
    </row>
    <row r="320" spans="1:22" x14ac:dyDescent="0.2">
      <c r="A320" s="111" t="s">
        <v>414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355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663</v>
      </c>
      <c r="V320" s="111" t="s">
        <v>411</v>
      </c>
    </row>
    <row r="321" spans="1:22" x14ac:dyDescent="0.2">
      <c r="A321" s="111" t="s">
        <v>415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356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664</v>
      </c>
      <c r="V321" s="111" t="s">
        <v>411</v>
      </c>
    </row>
    <row r="322" spans="1:22" x14ac:dyDescent="0.2">
      <c r="A322" s="111" t="s">
        <v>416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357</v>
      </c>
      <c r="O322" s="111">
        <v>4031.3998999999999</v>
      </c>
      <c r="P322" s="111">
        <v>4156.6298999999999</v>
      </c>
      <c r="Q322" s="111" t="s">
        <v>71</v>
      </c>
      <c r="R322" s="111" t="s">
        <v>71</v>
      </c>
      <c r="S322" s="111" t="s">
        <v>71</v>
      </c>
      <c r="T322" s="111" t="s">
        <v>71</v>
      </c>
      <c r="U322" s="111" t="s">
        <v>665</v>
      </c>
      <c r="V322" s="111" t="s">
        <v>411</v>
      </c>
    </row>
    <row r="323" spans="1:22" x14ac:dyDescent="0.2">
      <c r="A323" s="111" t="s">
        <v>417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358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666</v>
      </c>
      <c r="V323" s="111" t="s">
        <v>411</v>
      </c>
    </row>
    <row r="324" spans="1:22" x14ac:dyDescent="0.2">
      <c r="A324" s="111" t="s">
        <v>418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773</v>
      </c>
      <c r="O324" s="111">
        <v>0.21099999999999999</v>
      </c>
      <c r="P324" s="111">
        <v>0.22</v>
      </c>
      <c r="Q324" s="111" t="s">
        <v>71</v>
      </c>
      <c r="R324" s="111">
        <v>11</v>
      </c>
      <c r="S324" s="111" t="s">
        <v>71</v>
      </c>
      <c r="T324" s="111">
        <v>0.2215</v>
      </c>
      <c r="U324" s="111" t="s">
        <v>726</v>
      </c>
      <c r="V324" s="111" t="s">
        <v>411</v>
      </c>
    </row>
    <row r="325" spans="1:22" x14ac:dyDescent="0.2">
      <c r="A325" s="111" t="s">
        <v>419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359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667</v>
      </c>
      <c r="V325" s="111" t="s">
        <v>411</v>
      </c>
    </row>
    <row r="326" spans="1:22" x14ac:dyDescent="0.2">
      <c r="A326" s="111" t="s">
        <v>420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179</v>
      </c>
      <c r="O326" s="111">
        <v>13.76</v>
      </c>
      <c r="P326" s="111">
        <v>14.7</v>
      </c>
      <c r="Q326" s="111">
        <v>23</v>
      </c>
      <c r="R326" s="111">
        <v>0</v>
      </c>
      <c r="S326" s="111">
        <v>13.84</v>
      </c>
      <c r="T326" s="111">
        <v>13.76</v>
      </c>
      <c r="U326" s="111" t="s">
        <v>668</v>
      </c>
      <c r="V326" s="111" t="s">
        <v>411</v>
      </c>
    </row>
    <row r="327" spans="1:22" x14ac:dyDescent="0.2">
      <c r="A327" s="111" t="s">
        <v>421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360</v>
      </c>
      <c r="O327" s="111">
        <v>1.17</v>
      </c>
      <c r="P327" s="111">
        <v>1.03</v>
      </c>
      <c r="Q327" s="111">
        <v>39</v>
      </c>
      <c r="R327" s="111" t="s">
        <v>71</v>
      </c>
      <c r="S327" s="111">
        <v>1.0900000000000001</v>
      </c>
      <c r="T327" s="111" t="s">
        <v>71</v>
      </c>
      <c r="U327" s="111" t="s">
        <v>669</v>
      </c>
      <c r="V327" s="111" t="s">
        <v>411</v>
      </c>
    </row>
    <row r="328" spans="1:22" x14ac:dyDescent="0.2">
      <c r="A328" s="111" t="s">
        <v>422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361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670</v>
      </c>
      <c r="V328" s="111" t="s">
        <v>411</v>
      </c>
    </row>
    <row r="329" spans="1:22" x14ac:dyDescent="0.2">
      <c r="A329" s="111" t="s">
        <v>423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362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671</v>
      </c>
      <c r="V329" s="111" t="s">
        <v>411</v>
      </c>
    </row>
    <row r="330" spans="1:22" x14ac:dyDescent="0.2">
      <c r="A330" s="111" t="s">
        <v>793</v>
      </c>
      <c r="B330">
        <f t="shared" si="34"/>
        <v>2.8650000000000002</v>
      </c>
      <c r="C330">
        <f t="shared" si="35"/>
        <v>2.5049999999999999</v>
      </c>
      <c r="D330">
        <f t="shared" si="36"/>
        <v>1</v>
      </c>
      <c r="E330">
        <f t="shared" si="37"/>
        <v>8</v>
      </c>
      <c r="F330">
        <f t="shared" si="38"/>
        <v>2.8250000000000002</v>
      </c>
      <c r="G330">
        <f t="shared" si="39"/>
        <v>2.57</v>
      </c>
      <c r="H330" s="111"/>
      <c r="N330" s="111" t="s">
        <v>363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672</v>
      </c>
      <c r="V330" s="111" t="s">
        <v>411</v>
      </c>
    </row>
    <row r="331" spans="1:22" x14ac:dyDescent="0.2">
      <c r="A331" s="111" t="s">
        <v>424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364</v>
      </c>
      <c r="O331" s="111">
        <v>0.34499999999999997</v>
      </c>
      <c r="P331" s="111">
        <v>0.38900000000000001</v>
      </c>
      <c r="Q331" s="111">
        <v>53</v>
      </c>
      <c r="R331" s="111">
        <v>8</v>
      </c>
      <c r="S331" s="111">
        <v>0.33500000000000002</v>
      </c>
      <c r="T331" s="111">
        <v>0.33400000000000002</v>
      </c>
      <c r="U331" s="111" t="s">
        <v>673</v>
      </c>
      <c r="V331" s="111" t="s">
        <v>411</v>
      </c>
    </row>
    <row r="332" spans="1:22" x14ac:dyDescent="0.2">
      <c r="A332" s="111" t="s">
        <v>425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180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674</v>
      </c>
      <c r="V332" s="111" t="s">
        <v>411</v>
      </c>
    </row>
    <row r="333" spans="1:22" x14ac:dyDescent="0.2">
      <c r="A333" s="111" t="s">
        <v>426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181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675</v>
      </c>
      <c r="V333" s="111" t="s">
        <v>411</v>
      </c>
    </row>
    <row r="334" spans="1:22" x14ac:dyDescent="0.2">
      <c r="A334" s="111" t="s">
        <v>427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365</v>
      </c>
      <c r="O334" s="111">
        <v>1.645</v>
      </c>
      <c r="P334" s="111">
        <v>1.59</v>
      </c>
      <c r="Q334" s="111" t="s">
        <v>71</v>
      </c>
      <c r="R334" s="111" t="s">
        <v>71</v>
      </c>
      <c r="S334" s="111" t="s">
        <v>71</v>
      </c>
      <c r="T334" s="111" t="s">
        <v>71</v>
      </c>
      <c r="U334" s="111" t="s">
        <v>676</v>
      </c>
      <c r="V334" s="111" t="s">
        <v>411</v>
      </c>
    </row>
    <row r="335" spans="1:22" x14ac:dyDescent="0.2">
      <c r="A335" s="111" t="s">
        <v>428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366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677</v>
      </c>
      <c r="V335" s="111" t="s">
        <v>411</v>
      </c>
    </row>
    <row r="336" spans="1:22" x14ac:dyDescent="0.2">
      <c r="A336" s="111" t="s">
        <v>429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813</v>
      </c>
      <c r="O336" s="111">
        <v>2.09</v>
      </c>
      <c r="P336" s="111">
        <v>2</v>
      </c>
      <c r="Q336" s="111">
        <v>24</v>
      </c>
      <c r="R336" s="111" t="s">
        <v>71</v>
      </c>
      <c r="S336" s="111">
        <v>1.845</v>
      </c>
      <c r="T336" s="111" t="s">
        <v>71</v>
      </c>
      <c r="U336" s="111" t="s">
        <v>813</v>
      </c>
      <c r="V336" s="111" t="s">
        <v>411</v>
      </c>
    </row>
    <row r="337" spans="1:22" x14ac:dyDescent="0.2">
      <c r="A337" s="111" t="s">
        <v>430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182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678</v>
      </c>
      <c r="V337" s="111" t="s">
        <v>411</v>
      </c>
    </row>
    <row r="338" spans="1:22" x14ac:dyDescent="0.2">
      <c r="A338" s="111" t="s">
        <v>431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183</v>
      </c>
      <c r="O338" s="111">
        <v>7.8</v>
      </c>
      <c r="P338" s="111">
        <v>7.56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401</v>
      </c>
      <c r="V338" s="111" t="s">
        <v>411</v>
      </c>
    </row>
    <row r="339" spans="1:22" x14ac:dyDescent="0.2">
      <c r="A339" s="111" t="s">
        <v>432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184</v>
      </c>
      <c r="O339" s="111">
        <v>0.66200000000000003</v>
      </c>
      <c r="P339" s="111">
        <v>0.73399999999999999</v>
      </c>
      <c r="Q339" s="111" t="s">
        <v>71</v>
      </c>
      <c r="R339" s="111">
        <v>6</v>
      </c>
      <c r="S339" s="111" t="s">
        <v>71</v>
      </c>
      <c r="T339" s="111">
        <v>0.63600000000000001</v>
      </c>
      <c r="U339" s="111" t="s">
        <v>679</v>
      </c>
      <c r="V339" s="111" t="s">
        <v>411</v>
      </c>
    </row>
    <row r="340" spans="1:22" x14ac:dyDescent="0.2">
      <c r="A340" s="111" t="s">
        <v>733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367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680</v>
      </c>
      <c r="V340" s="111" t="s">
        <v>411</v>
      </c>
    </row>
    <row r="341" spans="1:22" x14ac:dyDescent="0.2">
      <c r="A341" s="144" t="s">
        <v>785</v>
      </c>
      <c r="B341">
        <f>VLOOKUP($A341,$N$5:$U$375,2,FALSE)</f>
        <v>2.0499999999999998</v>
      </c>
      <c r="C341">
        <f>VLOOKUP($A341,$N$5:$U$375,3,FALSE)</f>
        <v>2.21</v>
      </c>
      <c r="D341" t="str">
        <f>VLOOKUP($A341,$N$5:$U$375,4,FALSE)</f>
        <v>N/A</v>
      </c>
      <c r="E341">
        <f>VLOOKUP($A341,$N$5:$U$375,5,FALSE)</f>
        <v>8</v>
      </c>
      <c r="F341" t="str">
        <f>VLOOKUP($A341,$N$5:$U$375,6,FALSE)</f>
        <v>N/A</v>
      </c>
      <c r="G341">
        <f>VLOOKUP($A341,$N$5:$U$375,7,FALSE)</f>
        <v>2.0499999999999998</v>
      </c>
      <c r="H341" s="111"/>
      <c r="N341" s="111" t="s">
        <v>368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681</v>
      </c>
      <c r="V341" s="111" t="s">
        <v>411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185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682</v>
      </c>
      <c r="V342" s="111" t="s">
        <v>411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369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683</v>
      </c>
      <c r="V343" s="111" t="s">
        <v>411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370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684</v>
      </c>
      <c r="V344" s="111" t="s">
        <v>411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371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685</v>
      </c>
      <c r="V345" s="111" t="s">
        <v>411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186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686</v>
      </c>
      <c r="V346" s="111" t="s">
        <v>411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372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687</v>
      </c>
      <c r="V347" s="111" t="s">
        <v>411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373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688</v>
      </c>
      <c r="V348" s="111" t="s">
        <v>411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399</v>
      </c>
      <c r="O349" s="111">
        <v>37.15</v>
      </c>
      <c r="P349" s="111">
        <v>39.700000000000003</v>
      </c>
      <c r="Q349" s="111">
        <v>27</v>
      </c>
      <c r="R349" s="111">
        <v>10</v>
      </c>
      <c r="S349" s="111">
        <v>37</v>
      </c>
      <c r="T349" s="111">
        <v>37.1</v>
      </c>
      <c r="U349" s="111" t="s">
        <v>399</v>
      </c>
      <c r="V349" s="111" t="s">
        <v>411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187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689</v>
      </c>
      <c r="V350" s="111" t="s">
        <v>411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374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690</v>
      </c>
      <c r="V351" s="111" t="s">
        <v>411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814</v>
      </c>
      <c r="O352" s="111">
        <v>4148.4701999999997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814</v>
      </c>
      <c r="V352" s="111" t="s">
        <v>411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188</v>
      </c>
      <c r="O353" s="111">
        <v>1.3</v>
      </c>
      <c r="P353" s="111">
        <v>1.41</v>
      </c>
      <c r="Q353" s="111">
        <v>40</v>
      </c>
      <c r="R353" s="111">
        <v>7</v>
      </c>
      <c r="S353" s="111">
        <v>1.27</v>
      </c>
      <c r="T353" s="111">
        <v>1.25</v>
      </c>
      <c r="U353" s="111" t="s">
        <v>691</v>
      </c>
      <c r="V353" s="111" t="s">
        <v>411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815</v>
      </c>
      <c r="O354" s="111">
        <v>1.7450000000000001</v>
      </c>
      <c r="P354" s="111">
        <v>1.8</v>
      </c>
      <c r="Q354" s="111" t="s">
        <v>71</v>
      </c>
      <c r="R354" s="111">
        <v>8</v>
      </c>
      <c r="S354" s="111" t="s">
        <v>71</v>
      </c>
      <c r="T354" s="111">
        <v>1.7050000000000001</v>
      </c>
      <c r="U354" s="111" t="s">
        <v>816</v>
      </c>
      <c r="V354" s="111" t="s">
        <v>411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375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692</v>
      </c>
      <c r="V355" s="111" t="s">
        <v>411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376</v>
      </c>
      <c r="O356" s="111">
        <v>1.4</v>
      </c>
      <c r="P356" s="111">
        <v>1.54</v>
      </c>
      <c r="Q356" s="111">
        <v>24</v>
      </c>
      <c r="R356" s="111">
        <v>8</v>
      </c>
      <c r="S356" s="111">
        <v>1.39</v>
      </c>
      <c r="T356" s="111">
        <v>1.5</v>
      </c>
      <c r="U356" s="111" t="s">
        <v>693</v>
      </c>
      <c r="V356" s="111" t="s">
        <v>411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377</v>
      </c>
      <c r="O357" s="111">
        <v>1</v>
      </c>
      <c r="P357" s="111">
        <v>0.89</v>
      </c>
      <c r="Q357" s="111">
        <v>5</v>
      </c>
      <c r="R357" s="111">
        <v>10</v>
      </c>
      <c r="S357" s="111">
        <v>1.03</v>
      </c>
      <c r="T357" s="111">
        <v>0.91</v>
      </c>
      <c r="U357" s="111" t="s">
        <v>694</v>
      </c>
      <c r="V357" s="111" t="s">
        <v>411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190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695</v>
      </c>
      <c r="V358" s="111" t="s">
        <v>411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191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696</v>
      </c>
      <c r="V359" s="111" t="s">
        <v>411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378</v>
      </c>
      <c r="O360" s="111">
        <v>0.26900000000000002</v>
      </c>
      <c r="P360" s="111">
        <v>0.29899999999999999</v>
      </c>
      <c r="Q360" s="111" t="s">
        <v>71</v>
      </c>
      <c r="R360" s="111">
        <v>5</v>
      </c>
      <c r="S360" s="111" t="s">
        <v>71</v>
      </c>
      <c r="T360" s="111">
        <v>0.26700000000000002</v>
      </c>
      <c r="U360" s="111" t="s">
        <v>697</v>
      </c>
      <c r="V360" s="111" t="s">
        <v>411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379</v>
      </c>
      <c r="O361" s="111">
        <v>0.46</v>
      </c>
      <c r="P361" s="111">
        <v>0.45</v>
      </c>
      <c r="Q361" s="111">
        <v>17</v>
      </c>
      <c r="R361" s="111">
        <v>35</v>
      </c>
      <c r="S361" s="111">
        <v>0.442</v>
      </c>
      <c r="T361" s="111">
        <v>0.32800000000000001</v>
      </c>
      <c r="U361" s="111" t="s">
        <v>698</v>
      </c>
      <c r="V361" s="111" t="s">
        <v>411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192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699</v>
      </c>
      <c r="V362" s="111" t="s">
        <v>411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193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700</v>
      </c>
      <c r="V363" s="111" t="s">
        <v>411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380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701</v>
      </c>
      <c r="V364" s="111" t="s">
        <v>411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704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705</v>
      </c>
      <c r="V365" s="111" t="s">
        <v>411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706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707</v>
      </c>
      <c r="V366" s="111" t="s">
        <v>411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817</v>
      </c>
      <c r="O367" s="111">
        <v>467.62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817</v>
      </c>
      <c r="V367" s="111" t="s">
        <v>411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711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712</v>
      </c>
      <c r="V368" s="111" t="s">
        <v>411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713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714</v>
      </c>
      <c r="V369" s="111" t="s">
        <v>411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715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716</v>
      </c>
      <c r="V370" s="111" t="s">
        <v>411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719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720</v>
      </c>
      <c r="V371" s="111" t="s">
        <v>411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721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722</v>
      </c>
      <c r="V372" s="111" t="s">
        <v>411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723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724</v>
      </c>
      <c r="V373" s="111" t="s">
        <v>411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727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728</v>
      </c>
      <c r="V374" s="111" t="s">
        <v>411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729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730</v>
      </c>
      <c r="V375" s="111" t="s">
        <v>411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731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732</v>
      </c>
      <c r="V376" s="111" t="s">
        <v>411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733</v>
      </c>
      <c r="O377" s="111">
        <v>2254.9499999999998</v>
      </c>
      <c r="P377" s="111">
        <v>2162.4699999999998</v>
      </c>
      <c r="Q377" s="111">
        <v>0</v>
      </c>
      <c r="R377" s="111">
        <v>13</v>
      </c>
      <c r="S377" s="111">
        <v>2254.9499999999998</v>
      </c>
      <c r="T377" s="111">
        <v>2263.4198999999999</v>
      </c>
      <c r="U377" s="111" t="s">
        <v>734</v>
      </c>
      <c r="V377" s="111" t="s">
        <v>411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735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736</v>
      </c>
      <c r="V378" s="111" t="s">
        <v>411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737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738</v>
      </c>
      <c r="V379" s="111" t="s">
        <v>411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739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740</v>
      </c>
      <c r="V380" s="111" t="s">
        <v>411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742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743</v>
      </c>
      <c r="V381" s="111" t="s">
        <v>411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744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745</v>
      </c>
      <c r="V382" s="111" t="s">
        <v>411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2025-09-12T16:36:34Z</dcterms:modified>
</cp:coreProperties>
</file>