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aajuly\"/>
    </mc:Choice>
  </mc:AlternateContent>
  <xr:revisionPtr revIDLastSave="0" documentId="13_ncr:1_{86517332-25FE-4012-B00F-AC35142A74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<sst xmlns="http://schemas.openxmlformats.org/spreadsheetml/2006/main" count="2715" uniqueCount="821">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</sst>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0.44408426843411719</c:v>
                </c:pt>
                <c:pt idx="1">
                  <c:v>0.35099716262834507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1400.2596290077126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7.65</c:v>
                </c:pt>
                <c:pt idx="2">
                  <c:v>1.05</c:v>
                </c:pt>
                <c:pt idx="3">
                  <c:v>2.2799999999999998</c:v>
                </c:pt>
                <c:pt idx="4">
                  <c:v>0.52400000000000002</c:v>
                </c:pt>
                <c:pt idx="5">
                  <c:v>4.5999999999999999E-2</c:v>
                </c:pt>
                <c:pt idx="6">
                  <c:v>5.51</c:v>
                </c:pt>
                <c:pt idx="7">
                  <c:v>0</c:v>
                </c:pt>
                <c:pt idx="8">
                  <c:v>28.545000000000002</c:v>
                </c:pt>
                <c:pt idx="9">
                  <c:v>3.32</c:v>
                </c:pt>
                <c:pt idx="10">
                  <c:v>3.5000000000000003E-2</c:v>
                </c:pt>
                <c:pt idx="11">
                  <c:v>4.71</c:v>
                </c:pt>
                <c:pt idx="12">
                  <c:v>1.4E-2</c:v>
                </c:pt>
                <c:pt idx="13">
                  <c:v>0.41</c:v>
                </c:pt>
                <c:pt idx="14">
                  <c:v>1</c:v>
                </c:pt>
                <c:pt idx="15">
                  <c:v>5.98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4.99</c:v>
                </c:pt>
                <c:pt idx="21">
                  <c:v>3.351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6.9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12.74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3.68</c:v>
                </c:pt>
                <c:pt idx="35">
                  <c:v>7.22</c:v>
                </c:pt>
                <c:pt idx="36">
                  <c:v>5.21</c:v>
                </c:pt>
                <c:pt idx="37">
                  <c:v>0.155</c:v>
                </c:pt>
                <c:pt idx="38">
                  <c:v>1.02</c:v>
                </c:pt>
                <c:pt idx="39">
                  <c:v>0.12</c:v>
                </c:pt>
                <c:pt idx="40">
                  <c:v>2337.3501000000001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8.76</c:v>
                </c:pt>
                <c:pt idx="44">
                  <c:v>1.1299999999999999</c:v>
                </c:pt>
                <c:pt idx="45">
                  <c:v>1.2E-2</c:v>
                </c:pt>
                <c:pt idx="46">
                  <c:v>2.13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4.5999999999999996</c:v>
                </c:pt>
                <c:pt idx="53">
                  <c:v>6.33</c:v>
                </c:pt>
                <c:pt idx="54">
                  <c:v>1.79</c:v>
                </c:pt>
                <c:pt idx="55">
                  <c:v>2.39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6.52</c:v>
                </c:pt>
                <c:pt idx="60">
                  <c:v>2.38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10.56</c:v>
                </c:pt>
                <c:pt idx="64">
                  <c:v>6.75</c:v>
                </c:pt>
                <c:pt idx="65">
                  <c:v>9.9499999999999993</c:v>
                </c:pt>
                <c:pt idx="66">
                  <c:v>5.2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16874.419900000001</c:v>
                </c:pt>
                <c:pt idx="71">
                  <c:v>0</c:v>
                </c:pt>
                <c:pt idx="72">
                  <c:v>14.61</c:v>
                </c:pt>
                <c:pt idx="73">
                  <c:v>9.44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2.29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0.33600000000000002</c:v>
                </c:pt>
                <c:pt idx="82">
                  <c:v>1.5</c:v>
                </c:pt>
                <c:pt idx="83">
                  <c:v>38.729999999999997</c:v>
                </c:pt>
                <c:pt idx="84">
                  <c:v>22.36</c:v>
                </c:pt>
                <c:pt idx="85">
                  <c:v>6.82</c:v>
                </c:pt>
                <c:pt idx="86">
                  <c:v>2.41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46.4</c:v>
                </c:pt>
                <c:pt idx="92">
                  <c:v>20.3</c:v>
                </c:pt>
                <c:pt idx="93">
                  <c:v>0.62</c:v>
                </c:pt>
                <c:pt idx="94">
                  <c:v>2.105</c:v>
                </c:pt>
                <c:pt idx="95">
                  <c:v>0</c:v>
                </c:pt>
                <c:pt idx="96">
                  <c:v>0</c:v>
                </c:pt>
                <c:pt idx="97">
                  <c:v>5.35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2.39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14.65</c:v>
                </c:pt>
                <c:pt idx="105">
                  <c:v>1.3260000000000001</c:v>
                </c:pt>
                <c:pt idx="106">
                  <c:v>0</c:v>
                </c:pt>
                <c:pt idx="107">
                  <c:v>7.79</c:v>
                </c:pt>
                <c:pt idx="108">
                  <c:v>2.39</c:v>
                </c:pt>
                <c:pt idx="109">
                  <c:v>2.16</c:v>
                </c:pt>
                <c:pt idx="110">
                  <c:v>1.7849999999999999</c:v>
                </c:pt>
                <c:pt idx="111">
                  <c:v>2.67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11.925000000000001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3.177</c:v>
                </c:pt>
                <c:pt idx="125">
                  <c:v>1.885</c:v>
                </c:pt>
                <c:pt idx="126">
                  <c:v>5</c:v>
                </c:pt>
                <c:pt idx="127">
                  <c:v>7.38</c:v>
                </c:pt>
                <c:pt idx="128">
                  <c:v>3.32</c:v>
                </c:pt>
                <c:pt idx="129">
                  <c:v>7.0000000000000001E-3</c:v>
                </c:pt>
                <c:pt idx="130">
                  <c:v>6.13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3.5</c:v>
                </c:pt>
                <c:pt idx="136">
                  <c:v>6.6600000000000006E-2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7.65</c:v>
                </c:pt>
                <c:pt idx="140">
                  <c:v>0.40200000000000002</c:v>
                </c:pt>
                <c:pt idx="141">
                  <c:v>0.57999999999999996</c:v>
                </c:pt>
                <c:pt idx="142">
                  <c:v>0.5</c:v>
                </c:pt>
                <c:pt idx="143">
                  <c:v>4.45</c:v>
                </c:pt>
                <c:pt idx="144">
                  <c:v>4987.5097999999998</c:v>
                </c:pt>
                <c:pt idx="145">
                  <c:v>6178.5</c:v>
                </c:pt>
                <c:pt idx="146">
                  <c:v>6074.3500999999997</c:v>
                </c:pt>
                <c:pt idx="147">
                  <c:v>8750.8603999999996</c:v>
                </c:pt>
                <c:pt idx="148">
                  <c:v>6258.5</c:v>
                </c:pt>
                <c:pt idx="149">
                  <c:v>10016.3701</c:v>
                </c:pt>
                <c:pt idx="150">
                  <c:v>7990.4502000000002</c:v>
                </c:pt>
                <c:pt idx="151">
                  <c:v>5111.7597999999998</c:v>
                </c:pt>
                <c:pt idx="152">
                  <c:v>6434.3900999999996</c:v>
                </c:pt>
                <c:pt idx="153">
                  <c:v>1185.29</c:v>
                </c:pt>
                <c:pt idx="154">
                  <c:v>859.04</c:v>
                </c:pt>
                <c:pt idx="155">
                  <c:v>4965.3798999999999</c:v>
                </c:pt>
                <c:pt idx="156">
                  <c:v>6099.7798000000003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2918.1698999999999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7985.1201000000001</c:v>
                </c:pt>
                <c:pt idx="165">
                  <c:v>0.7</c:v>
                </c:pt>
                <c:pt idx="166">
                  <c:v>1985.52</c:v>
                </c:pt>
                <c:pt idx="167">
                  <c:v>1.63</c:v>
                </c:pt>
                <c:pt idx="168">
                  <c:v>1.9E-2</c:v>
                </c:pt>
                <c:pt idx="169">
                  <c:v>21.52</c:v>
                </c:pt>
                <c:pt idx="170">
                  <c:v>0.47199999999999998</c:v>
                </c:pt>
                <c:pt idx="171">
                  <c:v>0</c:v>
                </c:pt>
                <c:pt idx="172">
                  <c:v>0</c:v>
                </c:pt>
                <c:pt idx="173">
                  <c:v>2541.3101000000001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1.79</c:v>
                </c:pt>
                <c:pt idx="179">
                  <c:v>0</c:v>
                </c:pt>
                <c:pt idx="180">
                  <c:v>0.435</c:v>
                </c:pt>
                <c:pt idx="181">
                  <c:v>3.13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5.08</c:v>
                </c:pt>
                <c:pt idx="185">
                  <c:v>1.1399999999999999</c:v>
                </c:pt>
                <c:pt idx="186">
                  <c:v>6.31</c:v>
                </c:pt>
                <c:pt idx="187">
                  <c:v>0</c:v>
                </c:pt>
                <c:pt idx="188">
                  <c:v>2.54</c:v>
                </c:pt>
                <c:pt idx="189">
                  <c:v>1.405</c:v>
                </c:pt>
                <c:pt idx="190">
                  <c:v>3.35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0.39600000000000002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316</c:v>
                </c:pt>
                <c:pt idx="199">
                  <c:v>5.6</c:v>
                </c:pt>
                <c:pt idx="200">
                  <c:v>0</c:v>
                </c:pt>
                <c:pt idx="201">
                  <c:v>1.7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0.435</c:v>
                </c:pt>
                <c:pt idx="210">
                  <c:v>4.28</c:v>
                </c:pt>
                <c:pt idx="211">
                  <c:v>1.258</c:v>
                </c:pt>
                <c:pt idx="212">
                  <c:v>7.82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18.3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2.17</c:v>
                </c:pt>
                <c:pt idx="221">
                  <c:v>4.5</c:v>
                </c:pt>
                <c:pt idx="222">
                  <c:v>0.82</c:v>
                </c:pt>
                <c:pt idx="223">
                  <c:v>0.04</c:v>
                </c:pt>
                <c:pt idx="224">
                  <c:v>6.58</c:v>
                </c:pt>
                <c:pt idx="225">
                  <c:v>40</c:v>
                </c:pt>
                <c:pt idx="226">
                  <c:v>1.44</c:v>
                </c:pt>
                <c:pt idx="227">
                  <c:v>0.252</c:v>
                </c:pt>
                <c:pt idx="228">
                  <c:v>0.21</c:v>
                </c:pt>
                <c:pt idx="229">
                  <c:v>0.125</c:v>
                </c:pt>
                <c:pt idx="230">
                  <c:v>1.68</c:v>
                </c:pt>
                <c:pt idx="231">
                  <c:v>3.77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1.44</c:v>
                </c:pt>
                <c:pt idx="237">
                  <c:v>0.64500000000000002</c:v>
                </c:pt>
                <c:pt idx="238">
                  <c:v>0</c:v>
                </c:pt>
                <c:pt idx="239">
                  <c:v>5.95</c:v>
                </c:pt>
                <c:pt idx="240">
                  <c:v>2.38</c:v>
                </c:pt>
                <c:pt idx="241">
                  <c:v>37.799999999999997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3.27</c:v>
                </c:pt>
                <c:pt idx="246">
                  <c:v>0.49099999999999999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25.88</c:v>
                </c:pt>
                <c:pt idx="251">
                  <c:v>4.47</c:v>
                </c:pt>
                <c:pt idx="252">
                  <c:v>2.59</c:v>
                </c:pt>
                <c:pt idx="253">
                  <c:v>0</c:v>
                </c:pt>
                <c:pt idx="254">
                  <c:v>0.62</c:v>
                </c:pt>
                <c:pt idx="255">
                  <c:v>30.94</c:v>
                </c:pt>
                <c:pt idx="256">
                  <c:v>4.01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2.99</c:v>
                </c:pt>
                <c:pt idx="260">
                  <c:v>0.51</c:v>
                </c:pt>
                <c:pt idx="261">
                  <c:v>7387.1801999999998</c:v>
                </c:pt>
                <c:pt idx="262">
                  <c:v>45.94</c:v>
                </c:pt>
                <c:pt idx="263">
                  <c:v>2.96</c:v>
                </c:pt>
                <c:pt idx="264">
                  <c:v>0.73199999999999998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2.58</c:v>
                </c:pt>
                <c:pt idx="272">
                  <c:v>1.8</c:v>
                </c:pt>
                <c:pt idx="273">
                  <c:v>0.442</c:v>
                </c:pt>
                <c:pt idx="274">
                  <c:v>19.5</c:v>
                </c:pt>
                <c:pt idx="275">
                  <c:v>0</c:v>
                </c:pt>
                <c:pt idx="276">
                  <c:v>0</c:v>
                </c:pt>
                <c:pt idx="277">
                  <c:v>47.6</c:v>
                </c:pt>
                <c:pt idx="278">
                  <c:v>33.5</c:v>
                </c:pt>
                <c:pt idx="279">
                  <c:v>2.6</c:v>
                </c:pt>
                <c:pt idx="280">
                  <c:v>2.04</c:v>
                </c:pt>
                <c:pt idx="281">
                  <c:v>19.2</c:v>
                </c:pt>
                <c:pt idx="282">
                  <c:v>7.29</c:v>
                </c:pt>
                <c:pt idx="283">
                  <c:v>2.98</c:v>
                </c:pt>
                <c:pt idx="284">
                  <c:v>4.46</c:v>
                </c:pt>
                <c:pt idx="285">
                  <c:v>0.76</c:v>
                </c:pt>
                <c:pt idx="286">
                  <c:v>15.52</c:v>
                </c:pt>
                <c:pt idx="287">
                  <c:v>10.76</c:v>
                </c:pt>
                <c:pt idx="288">
                  <c:v>0.93200000000000005</c:v>
                </c:pt>
                <c:pt idx="289">
                  <c:v>6.6</c:v>
                </c:pt>
                <c:pt idx="290">
                  <c:v>2.98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6.73</c:v>
                </c:pt>
                <c:pt idx="294">
                  <c:v>1E-3</c:v>
                </c:pt>
                <c:pt idx="295">
                  <c:v>6.56</c:v>
                </c:pt>
                <c:pt idx="296">
                  <c:v>0.33300000000000002</c:v>
                </c:pt>
                <c:pt idx="297">
                  <c:v>9.08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15.8</c:v>
                </c:pt>
                <c:pt idx="302">
                  <c:v>3.8050000000000002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0.39800000000000002</c:v>
                </c:pt>
                <c:pt idx="307">
                  <c:v>1.3839999999999999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7.73</c:v>
                </c:pt>
                <c:pt idx="311">
                  <c:v>6</c:v>
                </c:pt>
                <c:pt idx="312">
                  <c:v>6.0000000000000001E-3</c:v>
                </c:pt>
                <c:pt idx="313">
                  <c:v>5.73</c:v>
                </c:pt>
                <c:pt idx="314">
                  <c:v>5.0599999999999996</c:v>
                </c:pt>
                <c:pt idx="315">
                  <c:v>1.71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3870.53</c:v>
                </c:pt>
                <c:pt idx="319">
                  <c:v>0</c:v>
                </c:pt>
                <c:pt idx="320">
                  <c:v>0.19159999999999999</c:v>
                </c:pt>
                <c:pt idx="321">
                  <c:v>2</c:v>
                </c:pt>
                <c:pt idx="322">
                  <c:v>13.7</c:v>
                </c:pt>
                <c:pt idx="323">
                  <c:v>1.0900000000000001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0.35099999999999998</c:v>
                </c:pt>
                <c:pt idx="328">
                  <c:v>0.44</c:v>
                </c:pt>
                <c:pt idx="329">
                  <c:v>0</c:v>
                </c:pt>
                <c:pt idx="330">
                  <c:v>1.4</c:v>
                </c:pt>
                <c:pt idx="331">
                  <c:v>0</c:v>
                </c:pt>
                <c:pt idx="332">
                  <c:v>1.78</c:v>
                </c:pt>
                <c:pt idx="333">
                  <c:v>0.61599999999999999</c:v>
                </c:pt>
                <c:pt idx="334">
                  <c:v>7.66</c:v>
                </c:pt>
                <c:pt idx="335">
                  <c:v>0.61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38.15</c:v>
                </c:pt>
                <c:pt idx="346">
                  <c:v>19.64</c:v>
                </c:pt>
                <c:pt idx="347">
                  <c:v>17.37</c:v>
                </c:pt>
                <c:pt idx="348">
                  <c:v>3758.6399000000001</c:v>
                </c:pt>
                <c:pt idx="349">
                  <c:v>1.3</c:v>
                </c:pt>
                <c:pt idx="350">
                  <c:v>1.67</c:v>
                </c:pt>
                <c:pt idx="351">
                  <c:v>0.16800000000000001</c:v>
                </c:pt>
                <c:pt idx="352">
                  <c:v>1.37</c:v>
                </c:pt>
                <c:pt idx="353">
                  <c:v>0.72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0.27400000000000002</c:v>
                </c:pt>
                <c:pt idx="357">
                  <c:v>0.34399999999999997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416.03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8.5</c:v>
                </c:pt>
                <c:pt idx="2">
                  <c:v>9</c:v>
                </c:pt>
                <c:pt idx="3">
                  <c:v>2.0950000000000002</c:v>
                </c:pt>
                <c:pt idx="4">
                  <c:v>0.56000000000000005</c:v>
                </c:pt>
                <c:pt idx="5">
                  <c:v>0</c:v>
                </c:pt>
                <c:pt idx="6">
                  <c:v>5.37</c:v>
                </c:pt>
                <c:pt idx="7">
                  <c:v>0</c:v>
                </c:pt>
                <c:pt idx="8">
                  <c:v>29.51</c:v>
                </c:pt>
                <c:pt idx="9">
                  <c:v>3.1349999999999998</c:v>
                </c:pt>
                <c:pt idx="10">
                  <c:v>0</c:v>
                </c:pt>
                <c:pt idx="11">
                  <c:v>4.3120000000000003</c:v>
                </c:pt>
                <c:pt idx="12">
                  <c:v>0</c:v>
                </c:pt>
                <c:pt idx="13">
                  <c:v>0</c:v>
                </c:pt>
                <c:pt idx="14">
                  <c:v>0.95</c:v>
                </c:pt>
                <c:pt idx="15">
                  <c:v>5.31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4.8899999999999997</c:v>
                </c:pt>
                <c:pt idx="21">
                  <c:v>3.2109999999999999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6.9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12.4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3.66</c:v>
                </c:pt>
                <c:pt idx="35">
                  <c:v>7.3</c:v>
                </c:pt>
                <c:pt idx="36">
                  <c:v>0</c:v>
                </c:pt>
                <c:pt idx="37">
                  <c:v>0</c:v>
                </c:pt>
                <c:pt idx="38">
                  <c:v>1.06</c:v>
                </c:pt>
                <c:pt idx="39">
                  <c:v>0</c:v>
                </c:pt>
                <c:pt idx="40">
                  <c:v>2280.8200999999999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7.66</c:v>
                </c:pt>
                <c:pt idx="44">
                  <c:v>0.98599999999999999</c:v>
                </c:pt>
                <c:pt idx="45">
                  <c:v>0</c:v>
                </c:pt>
                <c:pt idx="46">
                  <c:v>2.2200000000000002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6.24</c:v>
                </c:pt>
                <c:pt idx="54">
                  <c:v>1.82</c:v>
                </c:pt>
                <c:pt idx="55">
                  <c:v>2.2599999999999998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6.34</c:v>
                </c:pt>
                <c:pt idx="60">
                  <c:v>2</c:v>
                </c:pt>
                <c:pt idx="61">
                  <c:v>0</c:v>
                </c:pt>
                <c:pt idx="62">
                  <c:v>3.085</c:v>
                </c:pt>
                <c:pt idx="63">
                  <c:v>8.85</c:v>
                </c:pt>
                <c:pt idx="64">
                  <c:v>7</c:v>
                </c:pt>
                <c:pt idx="65">
                  <c:v>9.7100000000000009</c:v>
                </c:pt>
                <c:pt idx="66">
                  <c:v>3.84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15820.4102</c:v>
                </c:pt>
                <c:pt idx="71">
                  <c:v>0</c:v>
                </c:pt>
                <c:pt idx="72">
                  <c:v>14.34</c:v>
                </c:pt>
                <c:pt idx="73">
                  <c:v>10.4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2.25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0.32200000000000001</c:v>
                </c:pt>
                <c:pt idx="82">
                  <c:v>0</c:v>
                </c:pt>
                <c:pt idx="83">
                  <c:v>19.350000000000001</c:v>
                </c:pt>
                <c:pt idx="84">
                  <c:v>1.28</c:v>
                </c:pt>
                <c:pt idx="85">
                  <c:v>0</c:v>
                </c:pt>
                <c:pt idx="86">
                  <c:v>2.2000000000000002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47.08</c:v>
                </c:pt>
                <c:pt idx="92">
                  <c:v>20</c:v>
                </c:pt>
                <c:pt idx="93">
                  <c:v>0</c:v>
                </c:pt>
                <c:pt idx="94">
                  <c:v>2.14</c:v>
                </c:pt>
                <c:pt idx="95">
                  <c:v>0</c:v>
                </c:pt>
                <c:pt idx="96">
                  <c:v>0</c:v>
                </c:pt>
                <c:pt idx="97">
                  <c:v>5.05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2.29</c:v>
                </c:pt>
                <c:pt idx="102">
                  <c:v>0</c:v>
                </c:pt>
                <c:pt idx="103">
                  <c:v>0</c:v>
                </c:pt>
                <c:pt idx="104">
                  <c:v>14.65</c:v>
                </c:pt>
                <c:pt idx="105">
                  <c:v>1.302</c:v>
                </c:pt>
                <c:pt idx="106">
                  <c:v>7.9000000000000001E-2</c:v>
                </c:pt>
                <c:pt idx="107">
                  <c:v>7.9050000000000002</c:v>
                </c:pt>
                <c:pt idx="108">
                  <c:v>2.2400000000000002</c:v>
                </c:pt>
                <c:pt idx="109">
                  <c:v>0</c:v>
                </c:pt>
                <c:pt idx="110">
                  <c:v>1.7</c:v>
                </c:pt>
                <c:pt idx="111">
                  <c:v>2.58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11.57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3.085</c:v>
                </c:pt>
                <c:pt idx="125">
                  <c:v>1.67</c:v>
                </c:pt>
                <c:pt idx="126">
                  <c:v>0</c:v>
                </c:pt>
                <c:pt idx="127">
                  <c:v>5.93</c:v>
                </c:pt>
                <c:pt idx="128">
                  <c:v>3.2</c:v>
                </c:pt>
                <c:pt idx="129">
                  <c:v>0</c:v>
                </c:pt>
                <c:pt idx="130">
                  <c:v>5.75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3.3250000000000002</c:v>
                </c:pt>
                <c:pt idx="136">
                  <c:v>7.0800000000000002E-2</c:v>
                </c:pt>
                <c:pt idx="137">
                  <c:v>0</c:v>
                </c:pt>
                <c:pt idx="138">
                  <c:v>0</c:v>
                </c:pt>
                <c:pt idx="139">
                  <c:v>7.4</c:v>
                </c:pt>
                <c:pt idx="140">
                  <c:v>0</c:v>
                </c:pt>
                <c:pt idx="141">
                  <c:v>0.56799999999999995</c:v>
                </c:pt>
                <c:pt idx="142">
                  <c:v>0.54200000000000004</c:v>
                </c:pt>
                <c:pt idx="143">
                  <c:v>3.84</c:v>
                </c:pt>
                <c:pt idx="144">
                  <c:v>4868.5600999999997</c:v>
                </c:pt>
                <c:pt idx="145">
                  <c:v>6076.75</c:v>
                </c:pt>
                <c:pt idx="146">
                  <c:v>5569.5698000000002</c:v>
                </c:pt>
                <c:pt idx="147">
                  <c:v>8270.1396000000004</c:v>
                </c:pt>
                <c:pt idx="148">
                  <c:v>6118.9399000000003</c:v>
                </c:pt>
                <c:pt idx="149">
                  <c:v>9698.5195000000003</c:v>
                </c:pt>
                <c:pt idx="150">
                  <c:v>7629.5897999999997</c:v>
                </c:pt>
                <c:pt idx="151">
                  <c:v>4899.8100999999997</c:v>
                </c:pt>
                <c:pt idx="152">
                  <c:v>6199.4301999999998</c:v>
                </c:pt>
                <c:pt idx="153">
                  <c:v>1157</c:v>
                </c:pt>
                <c:pt idx="154">
                  <c:v>0</c:v>
                </c:pt>
                <c:pt idx="155">
                  <c:v>4846.5298000000003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2622.6298999999999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1938.35</c:v>
                </c:pt>
                <c:pt idx="167">
                  <c:v>1.5549999999999999</c:v>
                </c:pt>
                <c:pt idx="168">
                  <c:v>0</c:v>
                </c:pt>
                <c:pt idx="169">
                  <c:v>20.62</c:v>
                </c:pt>
                <c:pt idx="170">
                  <c:v>0.48549999999999999</c:v>
                </c:pt>
                <c:pt idx="171">
                  <c:v>0</c:v>
                </c:pt>
                <c:pt idx="172">
                  <c:v>0</c:v>
                </c:pt>
                <c:pt idx="173">
                  <c:v>2309.6698999999999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1.7150000000000001</c:v>
                </c:pt>
                <c:pt idx="179">
                  <c:v>0</c:v>
                </c:pt>
                <c:pt idx="180">
                  <c:v>0.31900000000000001</c:v>
                </c:pt>
                <c:pt idx="181">
                  <c:v>2.77</c:v>
                </c:pt>
                <c:pt idx="182">
                  <c:v>0</c:v>
                </c:pt>
                <c:pt idx="183">
                  <c:v>0</c:v>
                </c:pt>
                <c:pt idx="184">
                  <c:v>5.14</c:v>
                </c:pt>
                <c:pt idx="185">
                  <c:v>1.0620000000000001</c:v>
                </c:pt>
                <c:pt idx="186">
                  <c:v>6.42</c:v>
                </c:pt>
                <c:pt idx="187">
                  <c:v>0</c:v>
                </c:pt>
                <c:pt idx="188">
                  <c:v>2.4</c:v>
                </c:pt>
                <c:pt idx="189">
                  <c:v>1.25</c:v>
                </c:pt>
                <c:pt idx="190">
                  <c:v>3.4550000000000001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0.41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310</c:v>
                </c:pt>
                <c:pt idx="199">
                  <c:v>0</c:v>
                </c:pt>
                <c:pt idx="200">
                  <c:v>0.4</c:v>
                </c:pt>
                <c:pt idx="201">
                  <c:v>1.53</c:v>
                </c:pt>
                <c:pt idx="202">
                  <c:v>1.64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0.40899999999999997</c:v>
                </c:pt>
                <c:pt idx="210">
                  <c:v>0</c:v>
                </c:pt>
                <c:pt idx="211">
                  <c:v>1.17</c:v>
                </c:pt>
                <c:pt idx="212">
                  <c:v>7.3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18.18</c:v>
                </c:pt>
                <c:pt idx="218">
                  <c:v>2.08</c:v>
                </c:pt>
                <c:pt idx="219">
                  <c:v>0</c:v>
                </c:pt>
                <c:pt idx="220">
                  <c:v>1.18</c:v>
                </c:pt>
                <c:pt idx="221">
                  <c:v>0</c:v>
                </c:pt>
                <c:pt idx="222">
                  <c:v>0.79200000000000004</c:v>
                </c:pt>
                <c:pt idx="223">
                  <c:v>0</c:v>
                </c:pt>
                <c:pt idx="224">
                  <c:v>6.28</c:v>
                </c:pt>
                <c:pt idx="225">
                  <c:v>0</c:v>
                </c:pt>
                <c:pt idx="226">
                  <c:v>1.1200000000000001</c:v>
                </c:pt>
                <c:pt idx="227">
                  <c:v>0.252</c:v>
                </c:pt>
                <c:pt idx="228">
                  <c:v>0.19</c:v>
                </c:pt>
                <c:pt idx="229">
                  <c:v>0</c:v>
                </c:pt>
                <c:pt idx="230">
                  <c:v>1.66</c:v>
                </c:pt>
                <c:pt idx="231">
                  <c:v>3.81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1.48</c:v>
                </c:pt>
                <c:pt idx="237">
                  <c:v>0.67500000000000004</c:v>
                </c:pt>
                <c:pt idx="238">
                  <c:v>0</c:v>
                </c:pt>
                <c:pt idx="239">
                  <c:v>5.85</c:v>
                </c:pt>
                <c:pt idx="240">
                  <c:v>2.23</c:v>
                </c:pt>
                <c:pt idx="241">
                  <c:v>39.200000000000003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3.25</c:v>
                </c:pt>
                <c:pt idx="246">
                  <c:v>0.48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24.5</c:v>
                </c:pt>
                <c:pt idx="251">
                  <c:v>4.21</c:v>
                </c:pt>
                <c:pt idx="252">
                  <c:v>2.54</c:v>
                </c:pt>
                <c:pt idx="253">
                  <c:v>0.97199999999999998</c:v>
                </c:pt>
                <c:pt idx="254">
                  <c:v>0.66</c:v>
                </c:pt>
                <c:pt idx="255">
                  <c:v>29.02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2.67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45.3</c:v>
                </c:pt>
                <c:pt idx="263">
                  <c:v>3.02</c:v>
                </c:pt>
                <c:pt idx="264">
                  <c:v>0.70399999999999996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2.54</c:v>
                </c:pt>
                <c:pt idx="272">
                  <c:v>0</c:v>
                </c:pt>
                <c:pt idx="273">
                  <c:v>0.434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46</c:v>
                </c:pt>
                <c:pt idx="278">
                  <c:v>33</c:v>
                </c:pt>
                <c:pt idx="279">
                  <c:v>2.36</c:v>
                </c:pt>
                <c:pt idx="280">
                  <c:v>1.8</c:v>
                </c:pt>
                <c:pt idx="281">
                  <c:v>19.88</c:v>
                </c:pt>
                <c:pt idx="282">
                  <c:v>6.99</c:v>
                </c:pt>
                <c:pt idx="283">
                  <c:v>2.68</c:v>
                </c:pt>
                <c:pt idx="284">
                  <c:v>0</c:v>
                </c:pt>
                <c:pt idx="285">
                  <c:v>0.752</c:v>
                </c:pt>
                <c:pt idx="286">
                  <c:v>16.55</c:v>
                </c:pt>
                <c:pt idx="287">
                  <c:v>10.5</c:v>
                </c:pt>
                <c:pt idx="288">
                  <c:v>0.89</c:v>
                </c:pt>
                <c:pt idx="289">
                  <c:v>7.35</c:v>
                </c:pt>
                <c:pt idx="290">
                  <c:v>2.97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6.3719999999999999</c:v>
                </c:pt>
                <c:pt idx="294">
                  <c:v>0</c:v>
                </c:pt>
                <c:pt idx="295">
                  <c:v>6</c:v>
                </c:pt>
                <c:pt idx="296">
                  <c:v>0</c:v>
                </c:pt>
                <c:pt idx="297">
                  <c:v>9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13.9</c:v>
                </c:pt>
                <c:pt idx="302">
                  <c:v>3.73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0.41</c:v>
                </c:pt>
                <c:pt idx="307">
                  <c:v>1.31</c:v>
                </c:pt>
                <c:pt idx="308">
                  <c:v>0</c:v>
                </c:pt>
                <c:pt idx="309">
                  <c:v>0</c:v>
                </c:pt>
                <c:pt idx="310">
                  <c:v>7.05</c:v>
                </c:pt>
                <c:pt idx="311">
                  <c:v>6.3</c:v>
                </c:pt>
                <c:pt idx="312">
                  <c:v>0</c:v>
                </c:pt>
                <c:pt idx="313">
                  <c:v>5.87</c:v>
                </c:pt>
                <c:pt idx="314">
                  <c:v>4.96</c:v>
                </c:pt>
                <c:pt idx="315">
                  <c:v>1.6950000000000001</c:v>
                </c:pt>
                <c:pt idx="316">
                  <c:v>0</c:v>
                </c:pt>
                <c:pt idx="317">
                  <c:v>0</c:v>
                </c:pt>
                <c:pt idx="318">
                  <c:v>3778.52</c:v>
                </c:pt>
                <c:pt idx="319">
                  <c:v>0</c:v>
                </c:pt>
                <c:pt idx="320">
                  <c:v>0.188</c:v>
                </c:pt>
                <c:pt idx="321">
                  <c:v>0</c:v>
                </c:pt>
                <c:pt idx="322">
                  <c:v>12.98</c:v>
                </c:pt>
                <c:pt idx="323">
                  <c:v>0.995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0.32100000000000001</c:v>
                </c:pt>
                <c:pt idx="328">
                  <c:v>0</c:v>
                </c:pt>
                <c:pt idx="329">
                  <c:v>1.04</c:v>
                </c:pt>
                <c:pt idx="330">
                  <c:v>1.36</c:v>
                </c:pt>
                <c:pt idx="331">
                  <c:v>6.9000000000000006E-2</c:v>
                </c:pt>
                <c:pt idx="332">
                  <c:v>1.895</c:v>
                </c:pt>
                <c:pt idx="333">
                  <c:v>0</c:v>
                </c:pt>
                <c:pt idx="334">
                  <c:v>5.92</c:v>
                </c:pt>
                <c:pt idx="335">
                  <c:v>0.55200000000000005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1.1299999999999999</c:v>
                </c:pt>
                <c:pt idx="350">
                  <c:v>1.67</c:v>
                </c:pt>
                <c:pt idx="351">
                  <c:v>0</c:v>
                </c:pt>
                <c:pt idx="352">
                  <c:v>1.44</c:v>
                </c:pt>
                <c:pt idx="353">
                  <c:v>0.6</c:v>
                </c:pt>
                <c:pt idx="354">
                  <c:v>0</c:v>
                </c:pt>
                <c:pt idx="355">
                  <c:v>0</c:v>
                </c:pt>
                <c:pt idx="356">
                  <c:v>0.25</c:v>
                </c:pt>
                <c:pt idx="357">
                  <c:v>0.34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41</c:v>
                </c:pt>
                <c:pt idx="39">
                  <c:v>0</c:v>
                </c:pt>
                <c:pt idx="40">
                  <c:v>18</c:v>
                </c:pt>
                <c:pt idx="41">
                  <c:v>0</c:v>
                </c:pt>
                <c:pt idx="42">
                  <c:v>0</c:v>
                </c:pt>
                <c:pt idx="43">
                  <c:v>3</c:v>
                </c:pt>
                <c:pt idx="44">
                  <c:v>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12</c:v>
                </c:pt>
                <c:pt idx="54">
                  <c:v>31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16</c:v>
                </c:pt>
                <c:pt idx="60">
                  <c:v>7</c:v>
                </c:pt>
                <c:pt idx="61">
                  <c:v>0</c:v>
                </c:pt>
                <c:pt idx="62">
                  <c:v>38</c:v>
                </c:pt>
                <c:pt idx="63">
                  <c:v>15</c:v>
                </c:pt>
                <c:pt idx="64">
                  <c:v>14</c:v>
                </c:pt>
                <c:pt idx="65">
                  <c:v>3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38</c:v>
                </c:pt>
                <c:pt idx="71">
                  <c:v>0</c:v>
                </c:pt>
                <c:pt idx="72">
                  <c:v>10</c:v>
                </c:pt>
                <c:pt idx="73">
                  <c:v>33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16</c:v>
                </c:pt>
                <c:pt idx="79">
                  <c:v>0</c:v>
                </c:pt>
                <c:pt idx="80">
                  <c:v>0</c:v>
                </c:pt>
                <c:pt idx="81">
                  <c:v>33</c:v>
                </c:pt>
                <c:pt idx="82">
                  <c:v>13</c:v>
                </c:pt>
                <c:pt idx="83">
                  <c:v>7</c:v>
                </c:pt>
                <c:pt idx="84">
                  <c:v>0</c:v>
                </c:pt>
                <c:pt idx="85">
                  <c:v>26</c:v>
                </c:pt>
                <c:pt idx="86">
                  <c:v>35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43</c:v>
                </c:pt>
                <c:pt idx="92">
                  <c:v>0</c:v>
                </c:pt>
                <c:pt idx="93">
                  <c:v>38</c:v>
                </c:pt>
                <c:pt idx="94">
                  <c:v>0</c:v>
                </c:pt>
                <c:pt idx="95">
                  <c:v>0</c:v>
                </c:pt>
                <c:pt idx="96">
                  <c:v>32</c:v>
                </c:pt>
                <c:pt idx="97">
                  <c:v>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0</c:v>
                </c:pt>
                <c:pt idx="106">
                  <c:v>24</c:v>
                </c:pt>
                <c:pt idx="107">
                  <c:v>0</c:v>
                </c:pt>
                <c:pt idx="108">
                  <c:v>16</c:v>
                </c:pt>
                <c:pt idx="109">
                  <c:v>29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19</c:v>
                </c:pt>
                <c:pt idx="125">
                  <c:v>3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10</c:v>
                </c:pt>
                <c:pt idx="130">
                  <c:v>8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14</c:v>
                </c:pt>
                <c:pt idx="142">
                  <c:v>24</c:v>
                </c:pt>
                <c:pt idx="143">
                  <c:v>14</c:v>
                </c:pt>
                <c:pt idx="144">
                  <c:v>18</c:v>
                </c:pt>
                <c:pt idx="145">
                  <c:v>12</c:v>
                </c:pt>
                <c:pt idx="146">
                  <c:v>4</c:v>
                </c:pt>
                <c:pt idx="147">
                  <c:v>10</c:v>
                </c:pt>
                <c:pt idx="148">
                  <c:v>10</c:v>
                </c:pt>
                <c:pt idx="149">
                  <c:v>0</c:v>
                </c:pt>
                <c:pt idx="150">
                  <c:v>6</c:v>
                </c:pt>
                <c:pt idx="151">
                  <c:v>16</c:v>
                </c:pt>
                <c:pt idx="152">
                  <c:v>0</c:v>
                </c:pt>
                <c:pt idx="153">
                  <c:v>18</c:v>
                </c:pt>
                <c:pt idx="154">
                  <c:v>18</c:v>
                </c:pt>
                <c:pt idx="155">
                  <c:v>8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16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18</c:v>
                </c:pt>
                <c:pt idx="167">
                  <c:v>0</c:v>
                </c:pt>
                <c:pt idx="168">
                  <c:v>0</c:v>
                </c:pt>
                <c:pt idx="169">
                  <c:v>15</c:v>
                </c:pt>
                <c:pt idx="170">
                  <c:v>15</c:v>
                </c:pt>
                <c:pt idx="171">
                  <c:v>0</c:v>
                </c:pt>
                <c:pt idx="172">
                  <c:v>0</c:v>
                </c:pt>
                <c:pt idx="173">
                  <c:v>10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14</c:v>
                </c:pt>
                <c:pt idx="179">
                  <c:v>0</c:v>
                </c:pt>
                <c:pt idx="180">
                  <c:v>0</c:v>
                </c:pt>
                <c:pt idx="181">
                  <c:v>6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18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5</c:v>
                </c:pt>
                <c:pt idx="202">
                  <c:v>40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8</c:v>
                </c:pt>
                <c:pt idx="210">
                  <c:v>0</c:v>
                </c:pt>
                <c:pt idx="211">
                  <c:v>0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21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7</c:v>
                </c:pt>
                <c:pt idx="223">
                  <c:v>0</c:v>
                </c:pt>
                <c:pt idx="224">
                  <c:v>7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28</c:v>
                </c:pt>
                <c:pt idx="238">
                  <c:v>0</c:v>
                </c:pt>
                <c:pt idx="239">
                  <c:v>0</c:v>
                </c:pt>
                <c:pt idx="240">
                  <c:v>18</c:v>
                </c:pt>
                <c:pt idx="241">
                  <c:v>12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17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3</c:v>
                </c:pt>
                <c:pt idx="253">
                  <c:v>52</c:v>
                </c:pt>
                <c:pt idx="254">
                  <c:v>0</c:v>
                </c:pt>
                <c:pt idx="255">
                  <c:v>11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20</c:v>
                </c:pt>
                <c:pt idx="260">
                  <c:v>0</c:v>
                </c:pt>
                <c:pt idx="261">
                  <c:v>0</c:v>
                </c:pt>
                <c:pt idx="262">
                  <c:v>16</c:v>
                </c:pt>
                <c:pt idx="263">
                  <c:v>0</c:v>
                </c:pt>
                <c:pt idx="264">
                  <c:v>11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3</c:v>
                </c:pt>
                <c:pt idx="272">
                  <c:v>0</c:v>
                </c:pt>
                <c:pt idx="273">
                  <c:v>15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10</c:v>
                </c:pt>
                <c:pt idx="278">
                  <c:v>28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3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16</c:v>
                </c:pt>
                <c:pt idx="288">
                  <c:v>47</c:v>
                </c:pt>
                <c:pt idx="289">
                  <c:v>9</c:v>
                </c:pt>
                <c:pt idx="290">
                  <c:v>7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15</c:v>
                </c:pt>
                <c:pt idx="296">
                  <c:v>8</c:v>
                </c:pt>
                <c:pt idx="297">
                  <c:v>16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11</c:v>
                </c:pt>
                <c:pt idx="302">
                  <c:v>10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18</c:v>
                </c:pt>
                <c:pt idx="319">
                  <c:v>0</c:v>
                </c:pt>
                <c:pt idx="320">
                  <c:v>16</c:v>
                </c:pt>
                <c:pt idx="321">
                  <c:v>0</c:v>
                </c:pt>
                <c:pt idx="322">
                  <c:v>5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14</c:v>
                </c:pt>
                <c:pt idx="328">
                  <c:v>7</c:v>
                </c:pt>
                <c:pt idx="329">
                  <c:v>41</c:v>
                </c:pt>
                <c:pt idx="330">
                  <c:v>16</c:v>
                </c:pt>
                <c:pt idx="331">
                  <c:v>36</c:v>
                </c:pt>
                <c:pt idx="332">
                  <c:v>42</c:v>
                </c:pt>
                <c:pt idx="333">
                  <c:v>42</c:v>
                </c:pt>
                <c:pt idx="334">
                  <c:v>16</c:v>
                </c:pt>
                <c:pt idx="335">
                  <c:v>33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15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1</c:v>
                </c:pt>
                <c:pt idx="350">
                  <c:v>0</c:v>
                </c:pt>
                <c:pt idx="351">
                  <c:v>0</c:v>
                </c:pt>
                <c:pt idx="352">
                  <c:v>40</c:v>
                </c:pt>
                <c:pt idx="353">
                  <c:v>45</c:v>
                </c:pt>
                <c:pt idx="354">
                  <c:v>0</c:v>
                </c:pt>
                <c:pt idx="355">
                  <c:v>8</c:v>
                </c:pt>
                <c:pt idx="356">
                  <c:v>9</c:v>
                </c:pt>
                <c:pt idx="357">
                  <c:v>0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2</c:v>
                </c:pt>
                <c:pt idx="2">
                  <c:v>44</c:v>
                </c:pt>
                <c:pt idx="3">
                  <c:v>23</c:v>
                </c:pt>
                <c:pt idx="4">
                  <c:v>14</c:v>
                </c:pt>
                <c:pt idx="5">
                  <c:v>0</c:v>
                </c:pt>
                <c:pt idx="6">
                  <c:v>41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42</c:v>
                </c:pt>
                <c:pt idx="36">
                  <c:v>0</c:v>
                </c:pt>
                <c:pt idx="37">
                  <c:v>0</c:v>
                </c:pt>
                <c:pt idx="38">
                  <c:v>21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22</c:v>
                </c:pt>
                <c:pt idx="45">
                  <c:v>0</c:v>
                </c:pt>
                <c:pt idx="46">
                  <c:v>25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</c:v>
                </c:pt>
                <c:pt idx="54">
                  <c:v>19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33</c:v>
                </c:pt>
                <c:pt idx="60">
                  <c:v>30</c:v>
                </c:pt>
                <c:pt idx="61">
                  <c:v>0</c:v>
                </c:pt>
                <c:pt idx="62">
                  <c:v>42</c:v>
                </c:pt>
                <c:pt idx="63">
                  <c:v>25</c:v>
                </c:pt>
                <c:pt idx="64">
                  <c:v>8</c:v>
                </c:pt>
                <c:pt idx="65">
                  <c:v>21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42</c:v>
                </c:pt>
                <c:pt idx="71">
                  <c:v>0</c:v>
                </c:pt>
                <c:pt idx="72">
                  <c:v>21</c:v>
                </c:pt>
                <c:pt idx="73">
                  <c:v>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11</c:v>
                </c:pt>
                <c:pt idx="81">
                  <c:v>54</c:v>
                </c:pt>
                <c:pt idx="82">
                  <c:v>25</c:v>
                </c:pt>
                <c:pt idx="83">
                  <c:v>10</c:v>
                </c:pt>
                <c:pt idx="84">
                  <c:v>4</c:v>
                </c:pt>
                <c:pt idx="85">
                  <c:v>44</c:v>
                </c:pt>
                <c:pt idx="86">
                  <c:v>38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23</c:v>
                </c:pt>
                <c:pt idx="92">
                  <c:v>0</c:v>
                </c:pt>
                <c:pt idx="93">
                  <c:v>0</c:v>
                </c:pt>
                <c:pt idx="94">
                  <c:v>24</c:v>
                </c:pt>
                <c:pt idx="95">
                  <c:v>0</c:v>
                </c:pt>
                <c:pt idx="96">
                  <c:v>0</c:v>
                </c:pt>
                <c:pt idx="97">
                  <c:v>21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</c:v>
                </c:pt>
                <c:pt idx="107">
                  <c:v>9</c:v>
                </c:pt>
                <c:pt idx="108">
                  <c:v>21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26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23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50</c:v>
                </c:pt>
                <c:pt idx="136">
                  <c:v>18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25</c:v>
                </c:pt>
                <c:pt idx="142">
                  <c:v>4</c:v>
                </c:pt>
                <c:pt idx="143">
                  <c:v>24</c:v>
                </c:pt>
                <c:pt idx="144">
                  <c:v>0</c:v>
                </c:pt>
                <c:pt idx="145">
                  <c:v>22</c:v>
                </c:pt>
                <c:pt idx="146">
                  <c:v>0</c:v>
                </c:pt>
                <c:pt idx="147">
                  <c:v>23</c:v>
                </c:pt>
                <c:pt idx="148">
                  <c:v>21</c:v>
                </c:pt>
                <c:pt idx="149">
                  <c:v>0</c:v>
                </c:pt>
                <c:pt idx="150">
                  <c:v>22</c:v>
                </c:pt>
                <c:pt idx="151">
                  <c:v>22</c:v>
                </c:pt>
                <c:pt idx="152">
                  <c:v>0</c:v>
                </c:pt>
                <c:pt idx="153">
                  <c:v>0</c:v>
                </c:pt>
                <c:pt idx="154">
                  <c:v>28</c:v>
                </c:pt>
                <c:pt idx="155">
                  <c:v>21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21</c:v>
                </c:pt>
                <c:pt idx="170">
                  <c:v>4</c:v>
                </c:pt>
                <c:pt idx="171">
                  <c:v>0</c:v>
                </c:pt>
                <c:pt idx="172">
                  <c:v>0</c:v>
                </c:pt>
                <c:pt idx="173">
                  <c:v>22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25</c:v>
                </c:pt>
                <c:pt idx="179">
                  <c:v>0</c:v>
                </c:pt>
                <c:pt idx="180">
                  <c:v>0</c:v>
                </c:pt>
                <c:pt idx="181">
                  <c:v>25</c:v>
                </c:pt>
                <c:pt idx="182">
                  <c:v>0</c:v>
                </c:pt>
                <c:pt idx="183">
                  <c:v>0</c:v>
                </c:pt>
                <c:pt idx="184">
                  <c:v>4</c:v>
                </c:pt>
                <c:pt idx="185">
                  <c:v>12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0</c:v>
                </c:pt>
                <c:pt idx="190">
                  <c:v>9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31</c:v>
                </c:pt>
                <c:pt idx="218">
                  <c:v>0</c:v>
                </c:pt>
                <c:pt idx="219">
                  <c:v>44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2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37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4</c:v>
                </c:pt>
                <c:pt idx="237">
                  <c:v>4</c:v>
                </c:pt>
                <c:pt idx="238">
                  <c:v>0</c:v>
                </c:pt>
                <c:pt idx="239">
                  <c:v>0</c:v>
                </c:pt>
                <c:pt idx="240">
                  <c:v>36</c:v>
                </c:pt>
                <c:pt idx="241">
                  <c:v>3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31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25</c:v>
                </c:pt>
                <c:pt idx="253">
                  <c:v>37</c:v>
                </c:pt>
                <c:pt idx="254">
                  <c:v>0</c:v>
                </c:pt>
                <c:pt idx="255">
                  <c:v>22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24</c:v>
                </c:pt>
                <c:pt idx="260">
                  <c:v>51</c:v>
                </c:pt>
                <c:pt idx="261">
                  <c:v>0</c:v>
                </c:pt>
                <c:pt idx="262">
                  <c:v>22</c:v>
                </c:pt>
                <c:pt idx="263">
                  <c:v>0</c:v>
                </c:pt>
                <c:pt idx="264">
                  <c:v>0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22</c:v>
                </c:pt>
                <c:pt idx="272">
                  <c:v>0</c:v>
                </c:pt>
                <c:pt idx="273">
                  <c:v>38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21</c:v>
                </c:pt>
                <c:pt idx="278">
                  <c:v>43</c:v>
                </c:pt>
                <c:pt idx="279">
                  <c:v>0</c:v>
                </c:pt>
                <c:pt idx="280">
                  <c:v>0</c:v>
                </c:pt>
                <c:pt idx="281">
                  <c:v>33</c:v>
                </c:pt>
                <c:pt idx="282">
                  <c:v>0</c:v>
                </c:pt>
                <c:pt idx="283">
                  <c:v>7</c:v>
                </c:pt>
                <c:pt idx="284">
                  <c:v>0</c:v>
                </c:pt>
                <c:pt idx="285">
                  <c:v>0</c:v>
                </c:pt>
                <c:pt idx="286">
                  <c:v>26</c:v>
                </c:pt>
                <c:pt idx="287">
                  <c:v>35</c:v>
                </c:pt>
                <c:pt idx="288">
                  <c:v>0</c:v>
                </c:pt>
                <c:pt idx="289">
                  <c:v>0</c:v>
                </c:pt>
                <c:pt idx="290">
                  <c:v>21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38</c:v>
                </c:pt>
                <c:pt idx="296">
                  <c:v>14</c:v>
                </c:pt>
                <c:pt idx="297">
                  <c:v>25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32</c:v>
                </c:pt>
                <c:pt idx="302">
                  <c:v>22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7</c:v>
                </c:pt>
                <c:pt idx="307">
                  <c:v>0</c:v>
                </c:pt>
                <c:pt idx="308">
                  <c:v>15</c:v>
                </c:pt>
                <c:pt idx="309">
                  <c:v>0</c:v>
                </c:pt>
                <c:pt idx="310">
                  <c:v>0</c:v>
                </c:pt>
                <c:pt idx="311">
                  <c:v>19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21</c:v>
                </c:pt>
                <c:pt idx="328">
                  <c:v>13</c:v>
                </c:pt>
                <c:pt idx="329">
                  <c:v>36</c:v>
                </c:pt>
                <c:pt idx="330">
                  <c:v>31</c:v>
                </c:pt>
                <c:pt idx="331">
                  <c:v>9</c:v>
                </c:pt>
                <c:pt idx="332">
                  <c:v>5</c:v>
                </c:pt>
                <c:pt idx="333">
                  <c:v>44</c:v>
                </c:pt>
                <c:pt idx="334">
                  <c:v>27</c:v>
                </c:pt>
                <c:pt idx="335">
                  <c:v>38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23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9</c:v>
                </c:pt>
                <c:pt idx="350">
                  <c:v>21</c:v>
                </c:pt>
                <c:pt idx="351">
                  <c:v>0</c:v>
                </c:pt>
                <c:pt idx="352">
                  <c:v>23</c:v>
                </c:pt>
                <c:pt idx="353">
                  <c:v>0</c:v>
                </c:pt>
                <c:pt idx="354">
                  <c:v>0</c:v>
                </c:pt>
                <c:pt idx="355">
                  <c:v>14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7.35</c:v>
                </c:pt>
                <c:pt idx="3">
                  <c:v>2.15</c:v>
                </c:pt>
                <c:pt idx="4">
                  <c:v>0</c:v>
                </c:pt>
                <c:pt idx="5">
                  <c:v>0</c:v>
                </c:pt>
                <c:pt idx="6">
                  <c:v>5.43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4.4859999999999998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5.16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12.48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1.08</c:v>
                </c:pt>
                <c:pt idx="39">
                  <c:v>0</c:v>
                </c:pt>
                <c:pt idx="40">
                  <c:v>2194.6001000000001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8.68</c:v>
                </c:pt>
                <c:pt idx="44">
                  <c:v>0.86099999999999999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6.11</c:v>
                </c:pt>
                <c:pt idx="54">
                  <c:v>1.8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</c:v>
                </c:pt>
                <c:pt idx="60">
                  <c:v>2.1</c:v>
                </c:pt>
                <c:pt idx="61">
                  <c:v>0</c:v>
                </c:pt>
                <c:pt idx="62">
                  <c:v>3.4950000000000001</c:v>
                </c:pt>
                <c:pt idx="63">
                  <c:v>9.7100000000000009</c:v>
                </c:pt>
                <c:pt idx="64">
                  <c:v>7</c:v>
                </c:pt>
                <c:pt idx="65">
                  <c:v>9.9499999999999993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14844.9004</c:v>
                </c:pt>
                <c:pt idx="71">
                  <c:v>0</c:v>
                </c:pt>
                <c:pt idx="72">
                  <c:v>14.1</c:v>
                </c:pt>
                <c:pt idx="73">
                  <c:v>8.76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2.04</c:v>
                </c:pt>
                <c:pt idx="79">
                  <c:v>0</c:v>
                </c:pt>
                <c:pt idx="80">
                  <c:v>0</c:v>
                </c:pt>
                <c:pt idx="81">
                  <c:v>0.32200000000000001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2.0299999999999998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46.2</c:v>
                </c:pt>
                <c:pt idx="92">
                  <c:v>0</c:v>
                </c:pt>
                <c:pt idx="93">
                  <c:v>0.58599999999999997</c:v>
                </c:pt>
                <c:pt idx="94">
                  <c:v>0</c:v>
                </c:pt>
                <c:pt idx="95">
                  <c:v>0</c:v>
                </c:pt>
                <c:pt idx="96">
                  <c:v>0.81</c:v>
                </c:pt>
                <c:pt idx="97">
                  <c:v>5.3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0</c:v>
                </c:pt>
                <c:pt idx="106">
                  <c:v>7.9000000000000001E-2</c:v>
                </c:pt>
                <c:pt idx="107">
                  <c:v>0</c:v>
                </c:pt>
                <c:pt idx="108">
                  <c:v>2.31</c:v>
                </c:pt>
                <c:pt idx="109">
                  <c:v>3.3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2.7829999999999999</c:v>
                </c:pt>
                <c:pt idx="125">
                  <c:v>1.9</c:v>
                </c:pt>
                <c:pt idx="126">
                  <c:v>0</c:v>
                </c:pt>
                <c:pt idx="127">
                  <c:v>0</c:v>
                </c:pt>
                <c:pt idx="128">
                  <c:v>3.32</c:v>
                </c:pt>
                <c:pt idx="129">
                  <c:v>0.01</c:v>
                </c:pt>
                <c:pt idx="130">
                  <c:v>5.85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3.5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0.58599999999999997</c:v>
                </c:pt>
                <c:pt idx="142">
                  <c:v>0.41799999999999998</c:v>
                </c:pt>
                <c:pt idx="143">
                  <c:v>3.92</c:v>
                </c:pt>
                <c:pt idx="144">
                  <c:v>4682.5097999999998</c:v>
                </c:pt>
                <c:pt idx="145">
                  <c:v>5992.4902000000002</c:v>
                </c:pt>
                <c:pt idx="146">
                  <c:v>6045.9701999999997</c:v>
                </c:pt>
                <c:pt idx="147">
                  <c:v>8588.4297000000006</c:v>
                </c:pt>
                <c:pt idx="148">
                  <c:v>6172.5097999999998</c:v>
                </c:pt>
                <c:pt idx="149">
                  <c:v>0</c:v>
                </c:pt>
                <c:pt idx="150">
                  <c:v>7928.6698999999999</c:v>
                </c:pt>
                <c:pt idx="151">
                  <c:v>4953.6000999999997</c:v>
                </c:pt>
                <c:pt idx="152">
                  <c:v>6434.3900999999996</c:v>
                </c:pt>
                <c:pt idx="153">
                  <c:v>1113.8699999999999</c:v>
                </c:pt>
                <c:pt idx="154">
                  <c:v>479.48</c:v>
                </c:pt>
                <c:pt idx="155">
                  <c:v>4912.6602000000003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2774.1100999999999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1867.5699</c:v>
                </c:pt>
                <c:pt idx="167">
                  <c:v>0</c:v>
                </c:pt>
                <c:pt idx="168">
                  <c:v>0</c:v>
                </c:pt>
                <c:pt idx="169">
                  <c:v>20.079999999999998</c:v>
                </c:pt>
                <c:pt idx="170">
                  <c:v>0.502</c:v>
                </c:pt>
                <c:pt idx="171">
                  <c:v>0</c:v>
                </c:pt>
                <c:pt idx="172">
                  <c:v>0</c:v>
                </c:pt>
                <c:pt idx="173">
                  <c:v>2465.7199999999998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1.8</c:v>
                </c:pt>
                <c:pt idx="179">
                  <c:v>0</c:v>
                </c:pt>
                <c:pt idx="180">
                  <c:v>0</c:v>
                </c:pt>
                <c:pt idx="181">
                  <c:v>2.95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1.1259999999999999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3.24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1.71</c:v>
                </c:pt>
                <c:pt idx="202">
                  <c:v>1.87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0.439</c:v>
                </c:pt>
                <c:pt idx="210">
                  <c:v>0</c:v>
                </c:pt>
                <c:pt idx="211">
                  <c:v>0</c:v>
                </c:pt>
                <c:pt idx="212">
                  <c:v>7.42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17.3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0.82299999999999995</c:v>
                </c:pt>
                <c:pt idx="223">
                  <c:v>0</c:v>
                </c:pt>
                <c:pt idx="224">
                  <c:v>6.57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0.65</c:v>
                </c:pt>
                <c:pt idx="238">
                  <c:v>0</c:v>
                </c:pt>
                <c:pt idx="239">
                  <c:v>0</c:v>
                </c:pt>
                <c:pt idx="240">
                  <c:v>2.42</c:v>
                </c:pt>
                <c:pt idx="241">
                  <c:v>38.200000000000003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2.68</c:v>
                </c:pt>
                <c:pt idx="253">
                  <c:v>0.80400000000000005</c:v>
                </c:pt>
                <c:pt idx="254">
                  <c:v>0</c:v>
                </c:pt>
                <c:pt idx="255">
                  <c:v>30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2.68</c:v>
                </c:pt>
                <c:pt idx="260">
                  <c:v>0</c:v>
                </c:pt>
                <c:pt idx="261">
                  <c:v>0</c:v>
                </c:pt>
                <c:pt idx="262">
                  <c:v>46.68</c:v>
                </c:pt>
                <c:pt idx="263">
                  <c:v>0</c:v>
                </c:pt>
                <c:pt idx="264">
                  <c:v>0.72599999999999998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2.61</c:v>
                </c:pt>
                <c:pt idx="272">
                  <c:v>0</c:v>
                </c:pt>
                <c:pt idx="273">
                  <c:v>0.43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</c:v>
                </c:pt>
                <c:pt idx="278">
                  <c:v>33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2.98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10.96</c:v>
                </c:pt>
                <c:pt idx="288">
                  <c:v>0.83</c:v>
                </c:pt>
                <c:pt idx="289">
                  <c:v>7.2</c:v>
                </c:pt>
                <c:pt idx="290">
                  <c:v>3.03</c:v>
                </c:pt>
                <c:pt idx="291">
                  <c:v>0</c:v>
                </c:pt>
                <c:pt idx="292">
                  <c:v>1.276</c:v>
                </c:pt>
                <c:pt idx="293">
                  <c:v>0</c:v>
                </c:pt>
                <c:pt idx="294">
                  <c:v>0</c:v>
                </c:pt>
                <c:pt idx="295">
                  <c:v>6.16</c:v>
                </c:pt>
                <c:pt idx="296">
                  <c:v>0.82</c:v>
                </c:pt>
                <c:pt idx="297">
                  <c:v>9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14.6</c:v>
                </c:pt>
                <c:pt idx="302">
                  <c:v>3.8250000000000002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3605.47</c:v>
                </c:pt>
                <c:pt idx="319">
                  <c:v>0</c:v>
                </c:pt>
                <c:pt idx="320">
                  <c:v>0.19719999999999999</c:v>
                </c:pt>
                <c:pt idx="321">
                  <c:v>0</c:v>
                </c:pt>
                <c:pt idx="322">
                  <c:v>13.48</c:v>
                </c:pt>
                <c:pt idx="323">
                  <c:v>1.0900000000000001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0.33500000000000002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1.36</c:v>
                </c:pt>
                <c:pt idx="331">
                  <c:v>0.14399999999999999</c:v>
                </c:pt>
                <c:pt idx="332">
                  <c:v>1.69</c:v>
                </c:pt>
                <c:pt idx="333">
                  <c:v>0.71199999999999997</c:v>
                </c:pt>
                <c:pt idx="334">
                  <c:v>6.08</c:v>
                </c:pt>
                <c:pt idx="335">
                  <c:v>0.54600000000000004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41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1.27</c:v>
                </c:pt>
                <c:pt idx="350">
                  <c:v>0</c:v>
                </c:pt>
                <c:pt idx="351">
                  <c:v>0</c:v>
                </c:pt>
                <c:pt idx="352">
                  <c:v>1.33</c:v>
                </c:pt>
                <c:pt idx="353">
                  <c:v>0.79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0.25700000000000001</c:v>
                </c:pt>
                <c:pt idx="357">
                  <c:v>0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6.95</c:v>
                </c:pt>
                <c:pt idx="2">
                  <c:v>10</c:v>
                </c:pt>
                <c:pt idx="3">
                  <c:v>1.996</c:v>
                </c:pt>
                <c:pt idx="4">
                  <c:v>0.54200000000000004</c:v>
                </c:pt>
                <c:pt idx="5">
                  <c:v>0</c:v>
                </c:pt>
                <c:pt idx="6">
                  <c:v>5.62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4.2839999999999998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5.14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4.67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7.12</c:v>
                </c:pt>
                <c:pt idx="36">
                  <c:v>0</c:v>
                </c:pt>
                <c:pt idx="37">
                  <c:v>0</c:v>
                </c:pt>
                <c:pt idx="38">
                  <c:v>0.89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2.0499999999999998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5.51</c:v>
                </c:pt>
                <c:pt idx="54">
                  <c:v>1.67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6.08</c:v>
                </c:pt>
                <c:pt idx="60">
                  <c:v>2.04</c:v>
                </c:pt>
                <c:pt idx="61">
                  <c:v>0</c:v>
                </c:pt>
                <c:pt idx="62">
                  <c:v>3.15</c:v>
                </c:pt>
                <c:pt idx="63">
                  <c:v>9.26</c:v>
                </c:pt>
                <c:pt idx="64">
                  <c:v>5.85</c:v>
                </c:pt>
                <c:pt idx="65">
                  <c:v>9.6850000000000005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13698.559600000001</c:v>
                </c:pt>
                <c:pt idx="71">
                  <c:v>0</c:v>
                </c:pt>
                <c:pt idx="72">
                  <c:v>13.08</c:v>
                </c:pt>
                <c:pt idx="73">
                  <c:v>9.5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7775.9701999999997</c:v>
                </c:pt>
                <c:pt idx="81">
                  <c:v>0.29399999999999998</c:v>
                </c:pt>
                <c:pt idx="82">
                  <c:v>0</c:v>
                </c:pt>
                <c:pt idx="83">
                  <c:v>18.8</c:v>
                </c:pt>
                <c:pt idx="84">
                  <c:v>1.29</c:v>
                </c:pt>
                <c:pt idx="85">
                  <c:v>0</c:v>
                </c:pt>
                <c:pt idx="86">
                  <c:v>1.905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45</c:v>
                </c:pt>
                <c:pt idx="92">
                  <c:v>0</c:v>
                </c:pt>
                <c:pt idx="93">
                  <c:v>0</c:v>
                </c:pt>
                <c:pt idx="94">
                  <c:v>2</c:v>
                </c:pt>
                <c:pt idx="95">
                  <c:v>0</c:v>
                </c:pt>
                <c:pt idx="96">
                  <c:v>0</c:v>
                </c:pt>
                <c:pt idx="97">
                  <c:v>4.84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7.64</c:v>
                </c:pt>
                <c:pt idx="108">
                  <c:v>2.16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2.7090000000000001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3.27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3.6179999999999999</c:v>
                </c:pt>
                <c:pt idx="136">
                  <c:v>7.0000000000000007E-2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0.56000000000000005</c:v>
                </c:pt>
                <c:pt idx="142">
                  <c:v>0.52400000000000002</c:v>
                </c:pt>
                <c:pt idx="143">
                  <c:v>3.85</c:v>
                </c:pt>
                <c:pt idx="144">
                  <c:v>0</c:v>
                </c:pt>
                <c:pt idx="145">
                  <c:v>5512.1801999999998</c:v>
                </c:pt>
                <c:pt idx="146">
                  <c:v>0</c:v>
                </c:pt>
                <c:pt idx="147">
                  <c:v>8399.9902000000002</c:v>
                </c:pt>
                <c:pt idx="148">
                  <c:v>5791.8999000000003</c:v>
                </c:pt>
                <c:pt idx="149">
                  <c:v>0</c:v>
                </c:pt>
                <c:pt idx="150">
                  <c:v>7466.4399000000003</c:v>
                </c:pt>
                <c:pt idx="151">
                  <c:v>4780.6602000000003</c:v>
                </c:pt>
                <c:pt idx="152">
                  <c:v>0</c:v>
                </c:pt>
                <c:pt idx="153">
                  <c:v>0</c:v>
                </c:pt>
                <c:pt idx="154">
                  <c:v>425.69</c:v>
                </c:pt>
                <c:pt idx="155">
                  <c:v>4654.8301000000001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19.2</c:v>
                </c:pt>
                <c:pt idx="170">
                  <c:v>0.47299999999999998</c:v>
                </c:pt>
                <c:pt idx="171">
                  <c:v>0</c:v>
                </c:pt>
                <c:pt idx="172">
                  <c:v>0</c:v>
                </c:pt>
                <c:pt idx="173">
                  <c:v>2345.8798999999999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1.69</c:v>
                </c:pt>
                <c:pt idx="179">
                  <c:v>0</c:v>
                </c:pt>
                <c:pt idx="180">
                  <c:v>0</c:v>
                </c:pt>
                <c:pt idx="181">
                  <c:v>2.76</c:v>
                </c:pt>
                <c:pt idx="182">
                  <c:v>0</c:v>
                </c:pt>
                <c:pt idx="183">
                  <c:v>0</c:v>
                </c:pt>
                <c:pt idx="184">
                  <c:v>4.79</c:v>
                </c:pt>
                <c:pt idx="185">
                  <c:v>1.0900000000000001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0</c:v>
                </c:pt>
                <c:pt idx="190">
                  <c:v>3.2349999999999999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0.40600000000000003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1.655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16.96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0.23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3.79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1.34</c:v>
                </c:pt>
                <c:pt idx="237">
                  <c:v>0.62</c:v>
                </c:pt>
                <c:pt idx="238">
                  <c:v>0</c:v>
                </c:pt>
                <c:pt idx="239">
                  <c:v>0</c:v>
                </c:pt>
                <c:pt idx="240">
                  <c:v>2.31</c:v>
                </c:pt>
                <c:pt idx="241">
                  <c:v>36.4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3.39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2.7</c:v>
                </c:pt>
                <c:pt idx="253">
                  <c:v>0</c:v>
                </c:pt>
                <c:pt idx="254">
                  <c:v>0.62</c:v>
                </c:pt>
                <c:pt idx="255">
                  <c:v>27.5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2.56</c:v>
                </c:pt>
                <c:pt idx="260">
                  <c:v>0.54</c:v>
                </c:pt>
                <c:pt idx="261">
                  <c:v>0</c:v>
                </c:pt>
                <c:pt idx="262">
                  <c:v>43.54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2.4300000000000002</c:v>
                </c:pt>
                <c:pt idx="272">
                  <c:v>0</c:v>
                </c:pt>
                <c:pt idx="273">
                  <c:v>0.42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43</c:v>
                </c:pt>
                <c:pt idx="278">
                  <c:v>32.4</c:v>
                </c:pt>
                <c:pt idx="279">
                  <c:v>0</c:v>
                </c:pt>
                <c:pt idx="280">
                  <c:v>0</c:v>
                </c:pt>
                <c:pt idx="281">
                  <c:v>18.940000000000001</c:v>
                </c:pt>
                <c:pt idx="282">
                  <c:v>0</c:v>
                </c:pt>
                <c:pt idx="283">
                  <c:v>2.68</c:v>
                </c:pt>
                <c:pt idx="284">
                  <c:v>0</c:v>
                </c:pt>
                <c:pt idx="285">
                  <c:v>0</c:v>
                </c:pt>
                <c:pt idx="286">
                  <c:v>16.8</c:v>
                </c:pt>
                <c:pt idx="287">
                  <c:v>11.42</c:v>
                </c:pt>
                <c:pt idx="288">
                  <c:v>0</c:v>
                </c:pt>
                <c:pt idx="289">
                  <c:v>6.6</c:v>
                </c:pt>
                <c:pt idx="290">
                  <c:v>2.79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5.68</c:v>
                </c:pt>
                <c:pt idx="296">
                  <c:v>0</c:v>
                </c:pt>
                <c:pt idx="297">
                  <c:v>8.8000000000000007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14.4</c:v>
                </c:pt>
                <c:pt idx="302">
                  <c:v>3.7549999999999999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0.38600000000000001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5.8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13.14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0.30299999999999999</c:v>
                </c:pt>
                <c:pt idx="328">
                  <c:v>0</c:v>
                </c:pt>
                <c:pt idx="329">
                  <c:v>0</c:v>
                </c:pt>
                <c:pt idx="330">
                  <c:v>1.325</c:v>
                </c:pt>
                <c:pt idx="331">
                  <c:v>0.111</c:v>
                </c:pt>
                <c:pt idx="332">
                  <c:v>1.84</c:v>
                </c:pt>
                <c:pt idx="333">
                  <c:v>0</c:v>
                </c:pt>
                <c:pt idx="334">
                  <c:v>6</c:v>
                </c:pt>
                <c:pt idx="335">
                  <c:v>0.50600000000000001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38.9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1.1499999999999999</c:v>
                </c:pt>
                <c:pt idx="350">
                  <c:v>1.645</c:v>
                </c:pt>
                <c:pt idx="351">
                  <c:v>0</c:v>
                </c:pt>
                <c:pt idx="352">
                  <c:v>1.365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topLeftCell="A5" zoomScaleNormal="100" workbookViewId="0">
      <selection activeCell="L8" sqref="L8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45859</v>
      </c>
      <c r="F1" s="7"/>
      <c r="G1" s="102"/>
      <c r="H1" s="103"/>
      <c r="I1" s="104" t="s">
        <v>783</v>
      </c>
      <c r="J1" s="105"/>
      <c r="K1" s="133"/>
      <c r="L1" s="7"/>
      <c r="M1" s="7" t="s">
        <v>70</v>
      </c>
      <c r="N1" s="19"/>
      <c r="O1" s="20"/>
      <c r="P1" s="20"/>
      <c r="Q1" s="21" t="s">
        <v>778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440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3.351</v>
      </c>
      <c r="C4" s="109">
        <f>((B4-K4)/K4)*100</f>
        <v>107.23562152133582</v>
      </c>
      <c r="D4" s="62" t="str">
        <f>ALL!D16</f>
        <v>N/A</v>
      </c>
      <c r="E4" s="62" t="str">
        <f>ALL!E16</f>
        <v>N/A</v>
      </c>
      <c r="F4" s="82" t="str">
        <f>ALL!F16</f>
        <v>N/A</v>
      </c>
      <c r="G4" s="82" t="str">
        <f>ALL!G16</f>
        <v>N/A</v>
      </c>
      <c r="H4" s="63">
        <f>ALL!C16</f>
        <v>3.2109999999999999</v>
      </c>
      <c r="I4" s="64" t="str">
        <f t="shared" ref="I4:I24" si="0">IF(B4&gt;H4,"Long","Short")</f>
        <v>Long</v>
      </c>
      <c r="J4" s="99">
        <f t="shared" ref="J4:J24" si="1">((B4-H4)/H4)*100</f>
        <v>4.3600124571784535</v>
      </c>
      <c r="K4" s="136">
        <v>1.617</v>
      </c>
      <c r="L4" s="106">
        <f>C34/100</f>
        <v>0.44408426843411719</v>
      </c>
      <c r="M4" s="24"/>
      <c r="N4" s="94">
        <f>C36/100</f>
        <v>0.35099716262834507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107.23562152133582</v>
      </c>
      <c r="S4" s="32">
        <f t="shared" ref="S4:S24" si="4">B4*P4</f>
        <v>7676.0074211502779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15.52</v>
      </c>
      <c r="C5" s="95">
        <f>((B5-K5)/K5)*100</f>
        <v>4.301075268817196</v>
      </c>
      <c r="D5" s="33" t="str">
        <f>ALL!D251</f>
        <v>N/A</v>
      </c>
      <c r="E5" s="33">
        <f>ALL!E251</f>
        <v>26</v>
      </c>
      <c r="F5" s="83" t="str">
        <f>ALL!F251</f>
        <v>N/A</v>
      </c>
      <c r="G5" s="83">
        <f>ALL!G251</f>
        <v>16.8</v>
      </c>
      <c r="H5" s="34">
        <f>ALL!C251</f>
        <v>16.55</v>
      </c>
      <c r="I5" s="65" t="str">
        <f t="shared" si="0"/>
        <v>Short</v>
      </c>
      <c r="J5" s="100">
        <f t="shared" si="1"/>
        <v>-6.2235649546827858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4.301075268817196</v>
      </c>
      <c r="S5" s="36">
        <f t="shared" si="4"/>
        <v>3863.311827956989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45.94</v>
      </c>
      <c r="C6" s="110">
        <f t="shared" ref="C6:C25" si="6">((B6-K6)/K6)*100</f>
        <v>37.052505966587091</v>
      </c>
      <c r="D6" s="37">
        <f>ALL!D232</f>
        <v>16</v>
      </c>
      <c r="E6" s="37">
        <f>ALL!E232</f>
        <v>22</v>
      </c>
      <c r="F6" s="84">
        <f>ALL!F232</f>
        <v>46.68</v>
      </c>
      <c r="G6" s="84">
        <f>ALL!G232</f>
        <v>43.54</v>
      </c>
      <c r="H6" s="34">
        <f>ALL!C232</f>
        <v>45.3</v>
      </c>
      <c r="I6" s="65" t="str">
        <f t="shared" si="0"/>
        <v>Long</v>
      </c>
      <c r="J6" s="101">
        <f t="shared" si="1"/>
        <v>1.4128035320088315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37.052505966587091</v>
      </c>
      <c r="S6" s="40">
        <f t="shared" si="4"/>
        <v>5076.4248210023861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19.2</v>
      </c>
      <c r="C7" s="95">
        <f>((B7-K7)/K7)*100</f>
        <v>22.29299363057325</v>
      </c>
      <c r="D7" s="33" t="str">
        <f>ALL!D248</f>
        <v>N/A</v>
      </c>
      <c r="E7" s="33">
        <f>ALL!E248</f>
        <v>33</v>
      </c>
      <c r="F7" s="83" t="str">
        <f>ALL!F248</f>
        <v>N/A</v>
      </c>
      <c r="G7" s="83">
        <f>ALL!G248</f>
        <v>18.940000000000001</v>
      </c>
      <c r="H7" s="34">
        <f>ALL!C248</f>
        <v>19.88</v>
      </c>
      <c r="I7" s="65" t="str">
        <f t="shared" si="0"/>
        <v>Short</v>
      </c>
      <c r="J7" s="100">
        <f>((B7-H7)/H7)*100</f>
        <v>-3.4205231388329969</v>
      </c>
      <c r="K7" s="137">
        <v>15.7</v>
      </c>
      <c r="L7" s="25"/>
      <c r="M7" s="42">
        <f>-N4+L4</f>
        <v>9.3087105805772119E-2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22.29299363057325</v>
      </c>
      <c r="S7" s="36">
        <f t="shared" si="4"/>
        <v>4529.7324840764331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7.79</v>
      </c>
      <c r="C8" s="110">
        <f t="shared" si="6"/>
        <v>3.0423280423280481</v>
      </c>
      <c r="D8" s="37" t="str">
        <f>ALL!D96</f>
        <v>N/A</v>
      </c>
      <c r="E8" s="37">
        <f>ALL!E96</f>
        <v>9</v>
      </c>
      <c r="F8" s="84" t="str">
        <f>ALL!F96</f>
        <v>N/A</v>
      </c>
      <c r="G8" s="84">
        <f>ALL!G96</f>
        <v>7.64</v>
      </c>
      <c r="H8" s="34">
        <f>ALL!C96</f>
        <v>7.9050000000000002</v>
      </c>
      <c r="I8" s="65" t="str">
        <f t="shared" si="0"/>
        <v>Short</v>
      </c>
      <c r="J8" s="101">
        <f t="shared" si="1"/>
        <v>-1.4547754585705275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3.0423280423280481</v>
      </c>
      <c r="S8" s="40">
        <f t="shared" si="4"/>
        <v>3816.6878306878311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6.56</v>
      </c>
      <c r="C9" s="95">
        <f>((B9-K9)/K9)*100</f>
        <v>17.985611510791369</v>
      </c>
      <c r="D9" s="33">
        <f>ALL!D260</f>
        <v>15</v>
      </c>
      <c r="E9" s="33">
        <f>ALL!E260</f>
        <v>38</v>
      </c>
      <c r="F9" s="83">
        <f>ALL!F260</f>
        <v>6.16</v>
      </c>
      <c r="G9" s="83">
        <f>ALL!G260</f>
        <v>5.68</v>
      </c>
      <c r="H9" s="34">
        <f>ALL!C260</f>
        <v>6</v>
      </c>
      <c r="I9" s="65" t="str">
        <f t="shared" si="0"/>
        <v>Long</v>
      </c>
      <c r="J9" s="100">
        <f t="shared" si="1"/>
        <v>9.3333333333333268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17.985611510791369</v>
      </c>
      <c r="S9" s="36">
        <f t="shared" si="4"/>
        <v>4370.1870503597129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7.82</v>
      </c>
      <c r="C10" s="110">
        <f t="shared" si="6"/>
        <v>30.550918196994992</v>
      </c>
      <c r="D10" s="37">
        <f>ALL!D185</f>
        <v>9</v>
      </c>
      <c r="E10" s="37" t="str">
        <f>ALL!E185</f>
        <v>N/A</v>
      </c>
      <c r="F10" s="84">
        <f>ALL!F185</f>
        <v>7.42</v>
      </c>
      <c r="G10" s="84" t="str">
        <f>ALL!G185</f>
        <v>N/A</v>
      </c>
      <c r="H10" s="34">
        <f>ALL!C185</f>
        <v>7.3</v>
      </c>
      <c r="I10" s="65" t="str">
        <f t="shared" si="0"/>
        <v>Long</v>
      </c>
      <c r="J10" s="101">
        <f>((B10-H10)/H10)*100</f>
        <v>7.1232876712328839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30.550918196994992</v>
      </c>
      <c r="S10" s="40">
        <f t="shared" si="4"/>
        <v>4835.6060100166942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0.61</v>
      </c>
      <c r="C11" s="95">
        <f t="shared" si="6"/>
        <v>9.3189964157705969</v>
      </c>
      <c r="D11" s="33">
        <f>ALL!D294</f>
        <v>33</v>
      </c>
      <c r="E11" s="33">
        <f>ALL!E294</f>
        <v>38</v>
      </c>
      <c r="F11" s="83">
        <f>ALL!F294</f>
        <v>0.54600000000000004</v>
      </c>
      <c r="G11" s="83">
        <f>ALL!G294</f>
        <v>0.50600000000000001</v>
      </c>
      <c r="H11" s="34">
        <f>ALL!C294</f>
        <v>0.55200000000000005</v>
      </c>
      <c r="I11" s="65" t="str">
        <f t="shared" si="0"/>
        <v>Long</v>
      </c>
      <c r="J11" s="100">
        <f t="shared" si="1"/>
        <v>10.507246376811583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9.3189964157705969</v>
      </c>
      <c r="S11" s="36">
        <f t="shared" si="4"/>
        <v>4049.1756272401431</v>
      </c>
      <c r="T11" s="25"/>
      <c r="U11" s="25"/>
    </row>
    <row r="12" spans="1:21" s="26" customFormat="1" ht="15" customHeight="1" x14ac:dyDescent="0.2">
      <c r="A12" s="92" t="s">
        <v>788</v>
      </c>
      <c r="B12" s="129">
        <f>ALL!O19</f>
        <v>5.98</v>
      </c>
      <c r="C12" s="110">
        <f>((B12-K12)/K12)*100</f>
        <v>22.666666666666675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22.290388548057276</v>
      </c>
      <c r="K12" s="138">
        <v>4.875</v>
      </c>
      <c r="L12" s="25"/>
      <c r="M12" s="25"/>
      <c r="N12" s="25"/>
      <c r="O12" s="92" t="s">
        <v>788</v>
      </c>
      <c r="P12" s="35">
        <f t="shared" si="5"/>
        <v>759.79487179487182</v>
      </c>
      <c r="Q12" s="107">
        <f t="shared" si="2"/>
        <v>3704</v>
      </c>
      <c r="R12" s="98">
        <f t="shared" si="3"/>
        <v>22.666666666666675</v>
      </c>
      <c r="S12" s="40">
        <f t="shared" si="4"/>
        <v>4543.5733333333337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14.61</v>
      </c>
      <c r="C13" s="95">
        <f t="shared" si="6"/>
        <v>18.395461912479739</v>
      </c>
      <c r="D13" s="33">
        <f>ALL!D64</f>
        <v>10</v>
      </c>
      <c r="E13" s="33">
        <f>ALL!E64</f>
        <v>21</v>
      </c>
      <c r="F13" s="83">
        <f>ALL!F64</f>
        <v>14.1</v>
      </c>
      <c r="G13" s="83">
        <f>ALL!G64</f>
        <v>13.08</v>
      </c>
      <c r="H13" s="34">
        <f>ALL!C64</f>
        <v>14.34</v>
      </c>
      <c r="I13" s="65" t="str">
        <f t="shared" si="0"/>
        <v>Long</v>
      </c>
      <c r="J13" s="100">
        <f t="shared" si="1"/>
        <v>1.8828451882845159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18.395461912479739</v>
      </c>
      <c r="S13" s="36">
        <f t="shared" si="4"/>
        <v>4385.367909238249</v>
      </c>
      <c r="T13" s="25"/>
      <c r="U13" s="25"/>
    </row>
    <row r="14" spans="1:21" s="26" customFormat="1" ht="15" customHeight="1" x14ac:dyDescent="0.2">
      <c r="A14" s="92" t="s">
        <v>556</v>
      </c>
      <c r="B14" s="129">
        <f>ALL!B154</f>
        <v>3.13</v>
      </c>
      <c r="C14" s="110">
        <f t="shared" si="6"/>
        <v>134.75586889672243</v>
      </c>
      <c r="D14" s="37">
        <f>ALL!D154</f>
        <v>6</v>
      </c>
      <c r="E14" s="37">
        <f>ALL!E154</f>
        <v>25</v>
      </c>
      <c r="F14" s="84">
        <f>ALL!F154</f>
        <v>2.95</v>
      </c>
      <c r="G14" s="84">
        <f>ALL!G154</f>
        <v>2.76</v>
      </c>
      <c r="H14" s="34">
        <f>ALL!C154</f>
        <v>2.77</v>
      </c>
      <c r="I14" s="65" t="str">
        <f t="shared" si="0"/>
        <v>Long</v>
      </c>
      <c r="J14" s="101">
        <f t="shared" si="1"/>
        <v>12.996389891696747</v>
      </c>
      <c r="K14" s="138">
        <v>1.3332999999999999</v>
      </c>
      <c r="L14" s="25"/>
      <c r="M14" s="25"/>
      <c r="N14" s="25"/>
      <c r="O14" s="92" t="s">
        <v>556</v>
      </c>
      <c r="P14" s="35">
        <f t="shared" si="5"/>
        <v>2778.0694517362936</v>
      </c>
      <c r="Q14" s="108">
        <f t="shared" si="2"/>
        <v>3704</v>
      </c>
      <c r="R14" s="97">
        <f t="shared" si="3"/>
        <v>134.75586889672243</v>
      </c>
      <c r="S14" s="36">
        <f t="shared" si="4"/>
        <v>8695.3573839345991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6.31</v>
      </c>
      <c r="C15" s="95">
        <f t="shared" si="6"/>
        <v>6.228956228956215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6.42</v>
      </c>
      <c r="I15" s="65" t="str">
        <f t="shared" si="0"/>
        <v>Short</v>
      </c>
      <c r="J15" s="100">
        <f t="shared" si="1"/>
        <v>-1.7133956386292886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6.228956228956215</v>
      </c>
      <c r="S15" s="36">
        <f t="shared" si="4"/>
        <v>3934.7205387205386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ALL!O115</f>
        <v>2.67</v>
      </c>
      <c r="C16" s="110">
        <f t="shared" si="6"/>
        <v>39.0625</v>
      </c>
      <c r="D16" s="37" t="e">
        <f>ALL!D330</f>
        <v>#N/A</v>
      </c>
      <c r="E16" s="37" t="e">
        <f>ALL!E330</f>
        <v>#N/A</v>
      </c>
      <c r="F16" s="84" t="e">
        <f>ALL!F330</f>
        <v>#N/A</v>
      </c>
      <c r="G16" s="84" t="e">
        <f>ALL!G330</f>
        <v>#N/A</v>
      </c>
      <c r="H16" s="34" t="e">
        <f>ALL!C330</f>
        <v>#N/A</v>
      </c>
      <c r="I16" s="65" t="e">
        <f t="shared" si="0"/>
        <v>#N/A</v>
      </c>
      <c r="J16" s="101" t="e">
        <f t="shared" si="1"/>
        <v>#N/A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39.0625</v>
      </c>
      <c r="S16" s="40">
        <f t="shared" si="4"/>
        <v>5150.875</v>
      </c>
      <c r="T16" s="25"/>
      <c r="U16" s="25"/>
    </row>
    <row r="17" spans="1:21" s="26" customFormat="1" ht="15" customHeight="1" x14ac:dyDescent="0.2">
      <c r="A17" s="91" t="s">
        <v>650</v>
      </c>
      <c r="B17" s="128">
        <f>ALL!B258</f>
        <v>6.73</v>
      </c>
      <c r="C17" s="95">
        <f t="shared" si="6"/>
        <v>74.805194805194802</v>
      </c>
      <c r="D17" s="33" t="str">
        <f>ALL!D258</f>
        <v>N/A</v>
      </c>
      <c r="E17" s="33" t="str">
        <f>ALL!E258</f>
        <v>N/A</v>
      </c>
      <c r="F17" s="83" t="str">
        <f>ALL!F258</f>
        <v>N/A</v>
      </c>
      <c r="G17" s="83" t="str">
        <f>ALL!G258</f>
        <v>N/A</v>
      </c>
      <c r="H17" s="34">
        <f>ALL!C258</f>
        <v>6.3719999999999999</v>
      </c>
      <c r="I17" s="65" t="str">
        <f t="shared" si="0"/>
        <v>Long</v>
      </c>
      <c r="J17" s="100">
        <f t="shared" si="1"/>
        <v>5.6183301946013895</v>
      </c>
      <c r="K17" s="137">
        <v>3.85</v>
      </c>
      <c r="L17" s="25"/>
      <c r="M17" s="25"/>
      <c r="N17" s="25"/>
      <c r="O17" s="91" t="s">
        <v>650</v>
      </c>
      <c r="P17" s="35">
        <f t="shared" si="5"/>
        <v>962.07792207792204</v>
      </c>
      <c r="Q17" s="108">
        <f t="shared" si="2"/>
        <v>3704</v>
      </c>
      <c r="R17" s="97">
        <f t="shared" si="3"/>
        <v>74.805194805194802</v>
      </c>
      <c r="S17" s="36">
        <f t="shared" si="4"/>
        <v>6474.7844155844159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7.38</v>
      </c>
      <c r="C18" s="110">
        <f>((B18-K18)/K18)*100</f>
        <v>63.636363636363647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5.93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63.636363636363647</v>
      </c>
      <c r="S18" s="40">
        <f t="shared" si="4"/>
        <v>6061.0909090909099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18.3</v>
      </c>
      <c r="C19" s="95">
        <f t="shared" si="6"/>
        <v>22.000000000000007</v>
      </c>
      <c r="D19" s="33">
        <f>ALL!D190</f>
        <v>21</v>
      </c>
      <c r="E19" s="33">
        <f>ALL!E190</f>
        <v>31</v>
      </c>
      <c r="F19" s="83">
        <f>ALL!F190</f>
        <v>17.3</v>
      </c>
      <c r="G19" s="83">
        <f>ALL!G190</f>
        <v>16.96</v>
      </c>
      <c r="H19" s="34">
        <f>ALL!C190</f>
        <v>18.18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22.000000000000007</v>
      </c>
      <c r="S19" s="36">
        <f t="shared" si="4"/>
        <v>4518.88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3.177</v>
      </c>
      <c r="C20" s="110">
        <f>((B20-K20)/K20)*100</f>
        <v>42.466367713004487</v>
      </c>
      <c r="D20" s="37">
        <f>ALL!D112</f>
        <v>19</v>
      </c>
      <c r="E20" s="37">
        <v>2</v>
      </c>
      <c r="F20" s="84">
        <f>ALL!F112</f>
        <v>2.7829999999999999</v>
      </c>
      <c r="G20" s="84">
        <f>ALL!G112</f>
        <v>2.7090000000000001</v>
      </c>
      <c r="H20" s="34">
        <f>ALL!C112</f>
        <v>3.085</v>
      </c>
      <c r="I20" s="65" t="str">
        <f>IF(B20&gt;H20,"Long","Short")</f>
        <v>Long</v>
      </c>
      <c r="J20" s="101">
        <f>((B20-H20)/H20)*100</f>
        <v>2.9821717990275554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42.466367713004487</v>
      </c>
      <c r="S20" s="40">
        <f t="shared" si="4"/>
        <v>5276.9542600896866</v>
      </c>
      <c r="T20" s="25"/>
      <c r="U20" s="25"/>
    </row>
    <row r="21" spans="1:21" s="26" customFormat="1" ht="15" customHeight="1" x14ac:dyDescent="0.2">
      <c r="A21" s="91" t="s">
        <v>787</v>
      </c>
      <c r="B21" s="129">
        <f>ALL!B341</f>
        <v>1.885</v>
      </c>
      <c r="C21" s="95">
        <f>((B21-K21)/K21)*100</f>
        <v>43.89312977099236</v>
      </c>
      <c r="D21" s="33">
        <f>ALL!D341</f>
        <v>3</v>
      </c>
      <c r="E21" s="33" t="str">
        <f>ALL!E341</f>
        <v>N/A</v>
      </c>
      <c r="F21" s="83">
        <f>ALL!F341</f>
        <v>1.9</v>
      </c>
      <c r="G21" s="83" t="str">
        <f>ALL!G341</f>
        <v>N/A</v>
      </c>
      <c r="H21" s="34">
        <f>ALL!C341</f>
        <v>1.67</v>
      </c>
      <c r="I21" s="65" t="str">
        <f>IF(B21&gt;H21,"Long","Short")</f>
        <v>Long</v>
      </c>
      <c r="J21" s="100">
        <f>((B21-H21)/H21)*100</f>
        <v>12.874251497005993</v>
      </c>
      <c r="K21" s="137">
        <v>1.31</v>
      </c>
      <c r="L21" s="25"/>
      <c r="M21" s="25"/>
      <c r="N21" s="25"/>
      <c r="O21" s="91" t="s">
        <v>779</v>
      </c>
      <c r="P21" s="35">
        <f t="shared" si="5"/>
        <v>2827.4809160305344</v>
      </c>
      <c r="Q21" s="108">
        <v>4762</v>
      </c>
      <c r="R21" s="98">
        <f t="shared" si="3"/>
        <v>43.89312977099236</v>
      </c>
      <c r="S21" s="36">
        <f>P21*B21</f>
        <v>5329.8015267175579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6.33</v>
      </c>
      <c r="C22" s="110">
        <f>((B22-K22)/K22)*100</f>
        <v>16.360294117647051</v>
      </c>
      <c r="D22" s="37">
        <f>ALL!D49</f>
        <v>12</v>
      </c>
      <c r="E22" s="37">
        <f>ALL!E49</f>
        <v>22</v>
      </c>
      <c r="F22" s="84">
        <f>ALL!F49</f>
        <v>6.11</v>
      </c>
      <c r="G22" s="84">
        <f>ALL!G49</f>
        <v>5.51</v>
      </c>
      <c r="H22" s="34">
        <f>ALL!C49</f>
        <v>6.24</v>
      </c>
      <c r="I22" s="65" t="str">
        <f>IF(B22&gt;H22,"Long","Short")</f>
        <v>Long</v>
      </c>
      <c r="J22" s="101">
        <f>((B22-H22)/H22)*100</f>
        <v>1.4423076923076898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16.360294117647051</v>
      </c>
      <c r="S22" s="40">
        <f t="shared" si="4"/>
        <v>4309.9852941176468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10.56</v>
      </c>
      <c r="C23" s="95">
        <f t="shared" si="6"/>
        <v>11.864406779661028</v>
      </c>
      <c r="D23" s="33">
        <f>ALL!D58</f>
        <v>15</v>
      </c>
      <c r="E23" s="33">
        <f>ALL!E58</f>
        <v>25</v>
      </c>
      <c r="F23" s="83">
        <f>ALL!F58</f>
        <v>9.7100000000000009</v>
      </c>
      <c r="G23" s="83">
        <f>ALL!G58</f>
        <v>9.26</v>
      </c>
      <c r="H23" s="34">
        <v>6.42</v>
      </c>
      <c r="I23" s="65" t="str">
        <f>IF(B58&gt;H58,"Long","Short")</f>
        <v>Short</v>
      </c>
      <c r="J23" s="100">
        <f t="shared" si="1"/>
        <v>64.485981308411226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11.864406779661028</v>
      </c>
      <c r="S23" s="36">
        <f>B23*P23</f>
        <v>4143.4576271186443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21.52</v>
      </c>
      <c r="C24" s="110">
        <f t="shared" si="6"/>
        <v>16.450216450216445</v>
      </c>
      <c r="D24" s="37">
        <f>ALL!D143</f>
        <v>15</v>
      </c>
      <c r="E24" s="37">
        <f>ALL!E143</f>
        <v>21</v>
      </c>
      <c r="F24" s="84">
        <f>ALL!F143</f>
        <v>20.079999999999998</v>
      </c>
      <c r="G24" s="84">
        <f>ALL!G143</f>
        <v>19.2</v>
      </c>
      <c r="H24" s="34">
        <f>ALL!C143</f>
        <v>20.62</v>
      </c>
      <c r="I24" s="65" t="str">
        <f t="shared" si="0"/>
        <v>Long</v>
      </c>
      <c r="J24" s="101">
        <f t="shared" si="1"/>
        <v>4.3646944713869953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16.450216450216445</v>
      </c>
      <c r="S24" s="40">
        <f t="shared" si="4"/>
        <v>4313.3160173160168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11.925000000000001</v>
      </c>
      <c r="C25" s="95">
        <f t="shared" si="6"/>
        <v>55.678851174934728</v>
      </c>
      <c r="D25" s="33" t="str">
        <f>ALL!D109</f>
        <v>N/A</v>
      </c>
      <c r="E25" s="33" t="str">
        <f>ALL!E109</f>
        <v>N/A</v>
      </c>
      <c r="F25" s="83" t="str">
        <f>ALL!F109</f>
        <v>N/A</v>
      </c>
      <c r="G25" s="83" t="str">
        <f>ALL!G109</f>
        <v>N/A</v>
      </c>
      <c r="H25" s="34">
        <f>ALL!C109</f>
        <v>11.57</v>
      </c>
      <c r="I25" s="65" t="str">
        <f t="shared" ref="I25:I30" si="7">IF(B25&gt;H25,"Long","Short")</f>
        <v>Long</v>
      </c>
      <c r="J25" s="100">
        <f t="shared" ref="J25:J30" si="8">((B25-H25)/H25)*100</f>
        <v>3.0682800345721728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55.678851174934728</v>
      </c>
      <c r="S25" s="36">
        <f t="shared" ref="S25:S30" si="11">B25*P25</f>
        <v>5766.3446475195824</v>
      </c>
      <c r="T25" s="25"/>
      <c r="U25" s="25"/>
    </row>
    <row r="26" spans="1:21" s="26" customFormat="1" ht="15" customHeight="1" x14ac:dyDescent="0.2">
      <c r="A26" s="92" t="s">
        <v>593</v>
      </c>
      <c r="B26" s="129">
        <f>ALL!B195</f>
        <v>0.82</v>
      </c>
      <c r="C26" s="110">
        <f>((B26-K26)/K26)*100</f>
        <v>3.1446540880503036</v>
      </c>
      <c r="D26" s="37">
        <f>ALL!D195</f>
        <v>7</v>
      </c>
      <c r="E26" s="37" t="str">
        <f>ALL!E195</f>
        <v>N/A</v>
      </c>
      <c r="F26" s="84">
        <f>ALL!F195</f>
        <v>0.82299999999999995</v>
      </c>
      <c r="G26" s="84" t="str">
        <f>ALL!G195</f>
        <v>N/A</v>
      </c>
      <c r="H26" s="34">
        <f>ALL!C195</f>
        <v>0.79200000000000004</v>
      </c>
      <c r="I26" s="65" t="str">
        <f t="shared" si="7"/>
        <v>Long</v>
      </c>
      <c r="J26" s="101">
        <f t="shared" si="8"/>
        <v>3.5353535353535239</v>
      </c>
      <c r="K26" s="138">
        <v>0.79500000000000004</v>
      </c>
      <c r="L26" s="25"/>
      <c r="M26" s="25"/>
      <c r="N26" s="25"/>
      <c r="O26" s="92" t="s">
        <v>593</v>
      </c>
      <c r="P26" s="35">
        <f t="shared" si="5"/>
        <v>4659.1194968553455</v>
      </c>
      <c r="Q26" s="107">
        <f t="shared" si="9"/>
        <v>3704</v>
      </c>
      <c r="R26" s="98">
        <f t="shared" si="10"/>
        <v>3.1446540880503036</v>
      </c>
      <c r="S26" s="40">
        <f t="shared" si="11"/>
        <v>3820.4779874213832</v>
      </c>
      <c r="T26" s="25"/>
      <c r="U26" s="25"/>
    </row>
    <row r="27" spans="1:21" s="26" customFormat="1" ht="15" customHeight="1" x14ac:dyDescent="0.2">
      <c r="A27" s="91" t="s">
        <v>559</v>
      </c>
      <c r="B27" s="128">
        <f>ALL!B158</f>
        <v>1.1399999999999999</v>
      </c>
      <c r="C27" s="95">
        <f>((B27-K27)/K27)*100</f>
        <v>8.7786259541984606</v>
      </c>
      <c r="D27" s="33">
        <f>ALL!D158</f>
        <v>1</v>
      </c>
      <c r="E27" s="33">
        <f>ALL!E158</f>
        <v>12</v>
      </c>
      <c r="F27" s="83">
        <f>ALL!F158</f>
        <v>1.1259999999999999</v>
      </c>
      <c r="G27" s="83">
        <f>ALL!G158</f>
        <v>1.0900000000000001</v>
      </c>
      <c r="H27" s="34">
        <f>ALL!C158</f>
        <v>1.0620000000000001</v>
      </c>
      <c r="I27" s="65" t="str">
        <f t="shared" si="7"/>
        <v>Long</v>
      </c>
      <c r="J27" s="100">
        <f t="shared" si="8"/>
        <v>7.3446327683615671</v>
      </c>
      <c r="K27" s="137">
        <v>1.048</v>
      </c>
      <c r="L27" s="25"/>
      <c r="M27" s="25"/>
      <c r="N27" s="25"/>
      <c r="O27" s="91" t="s">
        <v>559</v>
      </c>
      <c r="P27" s="35">
        <f t="shared" si="5"/>
        <v>3534.3511450381679</v>
      </c>
      <c r="Q27" s="108">
        <f t="shared" si="9"/>
        <v>3704</v>
      </c>
      <c r="R27" s="97">
        <f t="shared" si="10"/>
        <v>8.7786259541984606</v>
      </c>
      <c r="S27" s="36">
        <f t="shared" si="11"/>
        <v>4029.160305343511</v>
      </c>
      <c r="T27" s="25"/>
      <c r="U27" s="25"/>
    </row>
    <row r="28" spans="1:21" s="26" customFormat="1" ht="15" customHeight="1" x14ac:dyDescent="0.2">
      <c r="A28" s="92" t="s">
        <v>619</v>
      </c>
      <c r="B28" s="129">
        <f>ALL!B222</f>
        <v>25.88</v>
      </c>
      <c r="C28" s="110">
        <f>((B28-K28)/K28)*100</f>
        <v>25.387596899224796</v>
      </c>
      <c r="D28" s="37" t="str">
        <f>ALL!D222</f>
        <v>N/A</v>
      </c>
      <c r="E28" s="37" t="str">
        <f>ALL!E222</f>
        <v>N/A</v>
      </c>
      <c r="F28" s="84" t="str">
        <f>ALL!F222</f>
        <v>N/A</v>
      </c>
      <c r="G28" s="84" t="str">
        <f>ALL!G222</f>
        <v>N/A</v>
      </c>
      <c r="H28" s="34">
        <f>ALL!C222</f>
        <v>24.5</v>
      </c>
      <c r="I28" s="65" t="str">
        <f t="shared" si="7"/>
        <v>Long</v>
      </c>
      <c r="J28" s="101">
        <f t="shared" si="8"/>
        <v>5.6326530612244863</v>
      </c>
      <c r="K28" s="138">
        <v>20.64</v>
      </c>
      <c r="L28" s="25"/>
      <c r="M28" s="25"/>
      <c r="N28" s="25"/>
      <c r="O28" s="91" t="s">
        <v>619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25.387596899224796</v>
      </c>
      <c r="S28" s="36">
        <f t="shared" si="11"/>
        <v>4644.3565891472863</v>
      </c>
      <c r="T28" s="25"/>
      <c r="U28" s="25"/>
    </row>
    <row r="29" spans="1:21" s="26" customFormat="1" ht="15" customHeight="1" x14ac:dyDescent="0.2">
      <c r="A29" s="91" t="s">
        <v>471</v>
      </c>
      <c r="B29" s="128">
        <f>ALL!B40</f>
        <v>1.1299999999999999</v>
      </c>
      <c r="C29" s="95">
        <f>((B29-K29)/K29)*100</f>
        <v>63.768115942028977</v>
      </c>
      <c r="D29" s="33">
        <f>ALL!D40</f>
        <v>8</v>
      </c>
      <c r="E29" s="33">
        <f>ALL!E40</f>
        <v>22</v>
      </c>
      <c r="F29" s="83">
        <f>ALL!F40</f>
        <v>0.86099999999999999</v>
      </c>
      <c r="G29" s="83">
        <f>ALL!G40</f>
        <v>0.76600000000000001</v>
      </c>
      <c r="H29" s="34">
        <f>ALL!C40</f>
        <v>0.98599999999999999</v>
      </c>
      <c r="I29" s="65" t="str">
        <f t="shared" si="7"/>
        <v>Long</v>
      </c>
      <c r="J29" s="100">
        <f t="shared" si="8"/>
        <v>14.604462474645022</v>
      </c>
      <c r="K29" s="137">
        <v>0.69</v>
      </c>
      <c r="L29" s="25"/>
      <c r="M29" s="25"/>
      <c r="N29" s="25"/>
      <c r="O29" s="91" t="s">
        <v>471</v>
      </c>
      <c r="P29" s="35">
        <f t="shared" si="5"/>
        <v>5368.115942028986</v>
      </c>
      <c r="Q29" s="108">
        <f t="shared" si="9"/>
        <v>3704</v>
      </c>
      <c r="R29" s="97">
        <f t="shared" si="10"/>
        <v>63.768115942028977</v>
      </c>
      <c r="S29" s="36">
        <f t="shared" si="11"/>
        <v>6065.971014492754</v>
      </c>
      <c r="T29" s="25"/>
      <c r="U29" s="25"/>
    </row>
    <row r="30" spans="1:21" s="26" customFormat="1" ht="15" customHeight="1" thickBot="1" x14ac:dyDescent="0.25">
      <c r="A30" s="92" t="s">
        <v>786</v>
      </c>
      <c r="B30" s="129">
        <f>ALL!B319</f>
        <v>2.04</v>
      </c>
      <c r="C30" s="110">
        <f>((B30-K30)/K30)*100</f>
        <v>75.862068965517267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1.8</v>
      </c>
      <c r="I30" s="143" t="str">
        <f t="shared" si="7"/>
        <v>Long</v>
      </c>
      <c r="J30" s="101">
        <f t="shared" si="8"/>
        <v>13.333333333333334</v>
      </c>
      <c r="K30" s="138">
        <v>1.1599999999999999</v>
      </c>
      <c r="L30" s="25"/>
      <c r="M30" s="25"/>
      <c r="N30" s="25"/>
      <c r="O30" s="91" t="s">
        <v>786</v>
      </c>
      <c r="P30" s="35">
        <f t="shared" si="5"/>
        <v>3193.1034482758623</v>
      </c>
      <c r="Q30" s="108">
        <f t="shared" si="9"/>
        <v>3704</v>
      </c>
      <c r="R30" s="97">
        <f t="shared" si="10"/>
        <v>75.862068965517267</v>
      </c>
      <c r="S30" s="36">
        <f t="shared" si="11"/>
        <v>6513.9310344827591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44.408426843411718</v>
      </c>
      <c r="S31" s="87">
        <f>SUM(S4:S30)</f>
        <v>136195.53886615936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976.98539055505785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44.408426843411718</v>
      </c>
      <c r="D34" s="17" t="s">
        <v>784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750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1985.52</v>
      </c>
      <c r="C36" s="5">
        <f>((B36-K36)/K36)*100</f>
        <v>35.099716262834505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4987.5097999999998</v>
      </c>
      <c r="C37" s="5">
        <f>((B37-K37)/K37)*100</f>
        <v>39.687766596554518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2136.96</v>
      </c>
      <c r="C38" s="5">
        <f>((B38-K38)/K38)*100</f>
        <v>66.168488825990266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2918.1698999999999</v>
      </c>
      <c r="C39" s="5">
        <f>((B39-K39)/K39)*100</f>
        <v>25.028701799485852</v>
      </c>
      <c r="D39" s="14" t="s">
        <v>820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780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781</v>
      </c>
      <c r="C52" s="1" t="s">
        <v>782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7.65</v>
      </c>
      <c r="C4" s="67">
        <f t="shared" ref="C4:C23" si="0">((B4-K4)/K4)*100</f>
        <v>1280.8664259927798</v>
      </c>
      <c r="D4" s="66" t="str">
        <f>ALL!D5</f>
        <v>N/A</v>
      </c>
      <c r="E4" s="66">
        <f>ALL!E5</f>
        <v>2</v>
      </c>
      <c r="F4" s="66" t="str">
        <f>ALL!F5</f>
        <v>N/A</v>
      </c>
      <c r="G4" s="66">
        <f>ALL!G5</f>
        <v>6.95</v>
      </c>
      <c r="H4" s="66">
        <f>ALL!C5</f>
        <v>8.5</v>
      </c>
      <c r="I4" s="66" t="str">
        <f t="shared" ref="I4:I23" si="1">IF(B4&gt;H4,"Long","Short")</f>
        <v>Short</v>
      </c>
      <c r="J4" s="67">
        <f t="shared" ref="J4:J23" si="2">((B4-H4)/H4)*100</f>
        <v>-9.9999999999999964</v>
      </c>
      <c r="K4" s="68">
        <v>0.55400000000000005</v>
      </c>
      <c r="L4" s="61"/>
      <c r="M4" s="56">
        <f>C27/100</f>
        <v>1400.2596290077126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3.177</v>
      </c>
      <c r="C5" s="70">
        <f t="shared" si="0"/>
        <v>295.14925373134326</v>
      </c>
      <c r="D5" s="69">
        <f>ALL!D112</f>
        <v>19</v>
      </c>
      <c r="E5" s="69">
        <f>ALL!E112</f>
        <v>26</v>
      </c>
      <c r="F5" s="69">
        <f>ALL!F112</f>
        <v>2.7829999999999999</v>
      </c>
      <c r="G5" s="69">
        <f>ALL!G112</f>
        <v>2.7090000000000001</v>
      </c>
      <c r="H5" s="69">
        <f>ALL!C112</f>
        <v>3.085</v>
      </c>
      <c r="I5" s="71" t="str">
        <f t="shared" si="1"/>
        <v>Long</v>
      </c>
      <c r="J5" s="72">
        <f t="shared" si="2"/>
        <v>2.9821717990275554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12.74</v>
      </c>
      <c r="C7" s="70">
        <f t="shared" si="0"/>
        <v>2795.4545454545455</v>
      </c>
      <c r="D7" s="69">
        <f>ALL!D39</f>
        <v>3</v>
      </c>
      <c r="E7" s="69">
        <f>ALL!E29</f>
        <v>23</v>
      </c>
      <c r="F7" s="69">
        <f>ALL!F29</f>
        <v>12.48</v>
      </c>
      <c r="G7" s="69">
        <f>ALL!G29</f>
        <v>11.9</v>
      </c>
      <c r="H7" s="69">
        <f>ALL!C29</f>
        <v>12.4</v>
      </c>
      <c r="I7" s="71" t="str">
        <f t="shared" si="1"/>
        <v>Long</v>
      </c>
      <c r="J7" s="72">
        <f t="shared" si="2"/>
        <v>2.7419354838709662</v>
      </c>
      <c r="K7" s="73">
        <v>0.44</v>
      </c>
      <c r="L7" s="61"/>
      <c r="M7" s="147">
        <f>-N4+M4</f>
        <v>1401.2592610491563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10.56</v>
      </c>
      <c r="C8" s="74">
        <f t="shared" si="0"/>
        <v>2123.1578947368421</v>
      </c>
      <c r="D8" s="71">
        <f>ALL!D58</f>
        <v>15</v>
      </c>
      <c r="E8" s="71">
        <f>ALL!E58</f>
        <v>25</v>
      </c>
      <c r="F8" s="71">
        <f>ALL!F58</f>
        <v>9.7100000000000009</v>
      </c>
      <c r="G8" s="71">
        <f>ALL!G58</f>
        <v>9.26</v>
      </c>
      <c r="H8" s="71">
        <f>ALL!C58</f>
        <v>8.85</v>
      </c>
      <c r="I8" s="71" t="str">
        <f t="shared" si="1"/>
        <v>Long</v>
      </c>
      <c r="J8" s="75">
        <f t="shared" si="2"/>
        <v>19.322033898305097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14.61</v>
      </c>
      <c r="C9" s="70">
        <f>((B9-K9)/K9)*100</f>
        <v>1041.40625</v>
      </c>
      <c r="D9" s="69">
        <f>ALL!D64</f>
        <v>10</v>
      </c>
      <c r="E9" s="69">
        <f>ALL!E64</f>
        <v>21</v>
      </c>
      <c r="F9" s="69">
        <f>ALL!F64</f>
        <v>14.1</v>
      </c>
      <c r="G9" s="69">
        <f>ALL!G64</f>
        <v>13.08</v>
      </c>
      <c r="H9" s="69">
        <f>ALL!C64</f>
        <v>14.34</v>
      </c>
      <c r="I9" s="71" t="str">
        <f t="shared" si="1"/>
        <v>Long</v>
      </c>
      <c r="J9" s="72">
        <f t="shared" si="2"/>
        <v>1.8828451882845159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46.4</v>
      </c>
      <c r="C11" s="70">
        <f t="shared" si="0"/>
        <v>4586.8686868686864</v>
      </c>
      <c r="D11" s="69">
        <f>ALL!D80</f>
        <v>43</v>
      </c>
      <c r="E11" s="69">
        <f>ALL!E80</f>
        <v>23</v>
      </c>
      <c r="F11" s="69">
        <f>ALL!F80</f>
        <v>46.2</v>
      </c>
      <c r="G11" s="69">
        <f>ALL!G80</f>
        <v>45</v>
      </c>
      <c r="H11" s="69">
        <f>ALL!C80</f>
        <v>47.08</v>
      </c>
      <c r="I11" s="71" t="str">
        <f t="shared" si="1"/>
        <v>Short</v>
      </c>
      <c r="J11" s="72">
        <f t="shared" si="2"/>
        <v>-1.4443500424808831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1.02</v>
      </c>
      <c r="C12" s="74">
        <f t="shared" si="0"/>
        <v>7.8224101479915502</v>
      </c>
      <c r="D12" s="71">
        <f>ALL!D35</f>
        <v>41</v>
      </c>
      <c r="E12" s="71">
        <f>ALL!E35</f>
        <v>21</v>
      </c>
      <c r="F12" s="71">
        <f>ALL!F35</f>
        <v>1.08</v>
      </c>
      <c r="G12" s="71">
        <f>ALL!G35</f>
        <v>0.89</v>
      </c>
      <c r="H12" s="71">
        <f>ALL!C35</f>
        <v>1.06</v>
      </c>
      <c r="I12" s="71" t="str">
        <f t="shared" si="1"/>
        <v>Short</v>
      </c>
      <c r="J12" s="75">
        <f t="shared" si="2"/>
        <v>-3.7735849056603805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0.95</v>
      </c>
      <c r="I19" s="71" t="str">
        <f t="shared" si="1"/>
        <v>Long</v>
      </c>
      <c r="J19" s="72">
        <f t="shared" si="2"/>
        <v>411.57894736842104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1.3260000000000001</v>
      </c>
      <c r="C20" s="74">
        <f>((B20-K20)/K20)*100</f>
        <v>1389.8876404494383</v>
      </c>
      <c r="D20" s="71" t="str">
        <f>ALL!D94</f>
        <v>N/A</v>
      </c>
      <c r="E20" s="71" t="str">
        <f>ALL!E94</f>
        <v>N/A</v>
      </c>
      <c r="F20" s="71" t="str">
        <f>ALL!F94</f>
        <v>N/A</v>
      </c>
      <c r="G20" s="71" t="str">
        <f>ALL!G94</f>
        <v>N/A</v>
      </c>
      <c r="H20" s="71">
        <f>ALL!C94</f>
        <v>1.302</v>
      </c>
      <c r="I20" s="71" t="str">
        <f>IF(B20&gt;H20,"Long","Short")</f>
        <v>Long</v>
      </c>
      <c r="J20" s="75">
        <f>((B20-H20)/H20)*100</f>
        <v>1.8433179723502322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6.56</v>
      </c>
      <c r="C23" s="78">
        <f t="shared" si="0"/>
        <v>29.133858267716526</v>
      </c>
      <c r="D23" s="77">
        <f>ALL!D69</f>
        <v>16</v>
      </c>
      <c r="E23" s="77" t="str">
        <f>ALL!E69</f>
        <v>N/A</v>
      </c>
      <c r="F23" s="77">
        <f>ALL!F69</f>
        <v>2.04</v>
      </c>
      <c r="G23" s="77" t="str">
        <f>ALL!G69</f>
        <v>N/A</v>
      </c>
      <c r="H23" s="77">
        <f>ALL!C69</f>
        <v>2.25</v>
      </c>
      <c r="I23" s="79" t="str">
        <f t="shared" si="1"/>
        <v>Long</v>
      </c>
      <c r="J23" s="80">
        <f t="shared" si="2"/>
        <v>191.55555555555554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2800519.2580154254</v>
      </c>
    </row>
    <row r="27" spans="1:17" ht="13.5" thickBot="1" x14ac:dyDescent="0.25">
      <c r="A27" s="51" t="s">
        <v>10</v>
      </c>
      <c r="B27" s="52"/>
      <c r="C27" s="53">
        <f>C26/20</f>
        <v>140025.96290077126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45859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7.65</v>
      </c>
      <c r="C5">
        <f t="shared" ref="C5:C68" si="1">VLOOKUP($A5,$N$5:$U$375,3,FALSE)</f>
        <v>8.5</v>
      </c>
      <c r="D5" t="str">
        <f t="shared" ref="D5:D68" si="2">VLOOKUP($A5,$N$5:$U$375,4,FALSE)</f>
        <v>N/A</v>
      </c>
      <c r="E5">
        <f t="shared" ref="E5:E68" si="3">VLOOKUP($A5,$N$5:$U$375,5,FALSE)</f>
        <v>2</v>
      </c>
      <c r="F5" t="str">
        <f t="shared" ref="F5:F68" si="4">VLOOKUP($A5,$N$5:$U$375,6,FALSE)</f>
        <v>N/A</v>
      </c>
      <c r="G5">
        <f t="shared" ref="G5:G68" si="5">VLOOKUP($A5,$N$5:$U$375,7,FALSE)</f>
        <v>6.95</v>
      </c>
      <c r="H5" s="122" t="str">
        <f t="shared" ref="H5:H36" si="6">IF(B5&gt;C5,"Long","Short")</f>
        <v>Short</v>
      </c>
      <c r="J5" s="111" t="s">
        <v>434</v>
      </c>
      <c r="N5" s="111" t="s">
        <v>196</v>
      </c>
      <c r="O5" s="111">
        <v>7.65</v>
      </c>
      <c r="P5" s="111">
        <v>8.5</v>
      </c>
      <c r="Q5" s="111" t="s">
        <v>71</v>
      </c>
      <c r="R5" s="111">
        <v>2</v>
      </c>
      <c r="S5" s="111" t="s">
        <v>71</v>
      </c>
      <c r="T5" s="111">
        <v>6.95</v>
      </c>
      <c r="U5" s="111" t="s">
        <v>441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197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442</v>
      </c>
      <c r="V6" s="111" t="s">
        <v>412</v>
      </c>
    </row>
    <row r="7" spans="1:22" x14ac:dyDescent="0.2">
      <c r="A7" s="111" t="s">
        <v>74</v>
      </c>
      <c r="B7">
        <f t="shared" si="0"/>
        <v>2.2799999999999998</v>
      </c>
      <c r="C7">
        <f t="shared" si="1"/>
        <v>2.0950000000000002</v>
      </c>
      <c r="D7">
        <f t="shared" si="2"/>
        <v>15</v>
      </c>
      <c r="E7">
        <f t="shared" si="3"/>
        <v>23</v>
      </c>
      <c r="F7">
        <f t="shared" si="4"/>
        <v>2.15</v>
      </c>
      <c r="G7">
        <f t="shared" si="5"/>
        <v>1.996</v>
      </c>
      <c r="H7" s="122" t="str">
        <f t="shared" si="6"/>
        <v>Long</v>
      </c>
      <c r="N7" s="111" t="s">
        <v>74</v>
      </c>
      <c r="O7" s="111">
        <v>2.2799999999999998</v>
      </c>
      <c r="P7" s="111">
        <v>2.0950000000000002</v>
      </c>
      <c r="Q7" s="111">
        <v>15</v>
      </c>
      <c r="R7" s="111">
        <v>23</v>
      </c>
      <c r="S7" s="111">
        <v>2.15</v>
      </c>
      <c r="T7" s="111">
        <v>1.996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0.52400000000000002</v>
      </c>
      <c r="C8">
        <f t="shared" si="1"/>
        <v>0.56000000000000005</v>
      </c>
      <c r="D8" t="str">
        <f t="shared" si="2"/>
        <v>N/A</v>
      </c>
      <c r="E8">
        <f t="shared" si="3"/>
        <v>14</v>
      </c>
      <c r="F8" t="str">
        <f t="shared" si="4"/>
        <v>N/A</v>
      </c>
      <c r="G8">
        <f t="shared" si="5"/>
        <v>0.54200000000000004</v>
      </c>
      <c r="H8" s="122" t="str">
        <f t="shared" si="6"/>
        <v>Short</v>
      </c>
      <c r="N8" s="111" t="s">
        <v>75</v>
      </c>
      <c r="O8" s="111">
        <v>0.52400000000000002</v>
      </c>
      <c r="P8" s="111">
        <v>0.56000000000000005</v>
      </c>
      <c r="Q8" s="111" t="s">
        <v>71</v>
      </c>
      <c r="R8" s="111">
        <v>14</v>
      </c>
      <c r="S8" s="111" t="s">
        <v>71</v>
      </c>
      <c r="T8" s="111">
        <v>0.54200000000000004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443</v>
      </c>
      <c r="V9" s="111" t="s">
        <v>412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751</v>
      </c>
      <c r="O10" s="111">
        <v>5.51</v>
      </c>
      <c r="P10" s="111">
        <v>5.37</v>
      </c>
      <c r="Q10" s="111">
        <v>16</v>
      </c>
      <c r="R10" s="111">
        <v>41</v>
      </c>
      <c r="S10" s="111">
        <v>5.43</v>
      </c>
      <c r="T10" s="111">
        <v>5.62</v>
      </c>
      <c r="U10" s="111" t="s">
        <v>751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752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703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704</v>
      </c>
      <c r="V12" s="111" t="s">
        <v>412</v>
      </c>
    </row>
    <row r="13" spans="1:22" x14ac:dyDescent="0.2">
      <c r="A13" s="111" t="s">
        <v>200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753</v>
      </c>
      <c r="O13" s="111">
        <v>3.32</v>
      </c>
      <c r="P13" s="111">
        <v>3.1349999999999998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754</v>
      </c>
      <c r="V13" s="111" t="s">
        <v>412</v>
      </c>
    </row>
    <row r="14" spans="1:22" x14ac:dyDescent="0.2">
      <c r="A14" s="111" t="s">
        <v>201</v>
      </c>
      <c r="B14">
        <f t="shared" si="0"/>
        <v>1</v>
      </c>
      <c r="C14">
        <f t="shared" si="1"/>
        <v>0.95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791</v>
      </c>
      <c r="O15" s="111">
        <v>4.71</v>
      </c>
      <c r="P15" s="111">
        <v>4.3120000000000003</v>
      </c>
      <c r="Q15" s="111">
        <v>13</v>
      </c>
      <c r="R15" s="111">
        <v>19</v>
      </c>
      <c r="S15" s="111">
        <v>4.4859999999999998</v>
      </c>
      <c r="T15" s="111">
        <v>4.2839999999999998</v>
      </c>
      <c r="U15" s="111" t="s">
        <v>791</v>
      </c>
      <c r="V15" s="111" t="s">
        <v>412</v>
      </c>
    </row>
    <row r="16" spans="1:22" x14ac:dyDescent="0.2">
      <c r="A16" s="111" t="s">
        <v>755</v>
      </c>
      <c r="B16">
        <f t="shared" si="0"/>
        <v>3.351</v>
      </c>
      <c r="C16">
        <f t="shared" si="1"/>
        <v>3.2109999999999999</v>
      </c>
      <c r="D16" t="str">
        <f t="shared" si="2"/>
        <v>N/A</v>
      </c>
      <c r="E16" t="str">
        <f t="shared" si="3"/>
        <v>N/A</v>
      </c>
      <c r="F16" t="str">
        <f t="shared" si="4"/>
        <v>N/A</v>
      </c>
      <c r="G16" t="str">
        <f t="shared" si="5"/>
        <v>N/A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445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446</v>
      </c>
      <c r="V17" s="111" t="s">
        <v>412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201</v>
      </c>
      <c r="O18" s="111">
        <v>1</v>
      </c>
      <c r="P18" s="111">
        <v>0.95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447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788</v>
      </c>
      <c r="O19" s="111">
        <v>5.98</v>
      </c>
      <c r="P19" s="111">
        <v>5.31</v>
      </c>
      <c r="Q19" s="111">
        <v>6</v>
      </c>
      <c r="R19" s="111">
        <v>20</v>
      </c>
      <c r="S19" s="111">
        <v>5.7</v>
      </c>
      <c r="T19" s="111">
        <v>5.14</v>
      </c>
      <c r="U19" s="111" t="s">
        <v>789</v>
      </c>
      <c r="V19" s="111" t="s">
        <v>412</v>
      </c>
    </row>
    <row r="20" spans="1:22" x14ac:dyDescent="0.2">
      <c r="A20" s="111" t="s">
        <v>80</v>
      </c>
      <c r="B20">
        <f t="shared" si="0"/>
        <v>4.99</v>
      </c>
      <c r="C20">
        <f t="shared" si="1"/>
        <v>4.8899999999999997</v>
      </c>
      <c r="D20">
        <f t="shared" si="2"/>
        <v>8</v>
      </c>
      <c r="E20">
        <f t="shared" si="3"/>
        <v>21</v>
      </c>
      <c r="F20">
        <f t="shared" si="4"/>
        <v>5.16</v>
      </c>
      <c r="G20">
        <f t="shared" si="5"/>
        <v>4.67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448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449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450</v>
      </c>
      <c r="V22" s="111" t="s">
        <v>412</v>
      </c>
    </row>
    <row r="23" spans="1:22" x14ac:dyDescent="0.2">
      <c r="A23" s="111" t="s">
        <v>206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451</v>
      </c>
      <c r="V23" s="111" t="s">
        <v>412</v>
      </c>
    </row>
    <row r="24" spans="1:22" x14ac:dyDescent="0.2">
      <c r="A24" s="111" t="s">
        <v>207</v>
      </c>
      <c r="B24">
        <f t="shared" si="0"/>
        <v>6.9</v>
      </c>
      <c r="C24">
        <f t="shared" si="1"/>
        <v>6.9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Short</v>
      </c>
      <c r="N24" s="111" t="s">
        <v>80</v>
      </c>
      <c r="O24" s="111">
        <v>4.99</v>
      </c>
      <c r="P24" s="111">
        <v>4.8899999999999997</v>
      </c>
      <c r="Q24" s="111">
        <v>8</v>
      </c>
      <c r="R24" s="111">
        <v>21</v>
      </c>
      <c r="S24" s="111">
        <v>5.16</v>
      </c>
      <c r="T24" s="111">
        <v>4.67</v>
      </c>
      <c r="U24" s="111" t="s">
        <v>452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755</v>
      </c>
      <c r="O25" s="111">
        <v>3.351</v>
      </c>
      <c r="P25" s="111">
        <v>3.2109999999999999</v>
      </c>
      <c r="Q25" s="111" t="s">
        <v>71</v>
      </c>
      <c r="R25" s="111" t="s">
        <v>71</v>
      </c>
      <c r="S25" s="111" t="s">
        <v>71</v>
      </c>
      <c r="T25" s="111" t="s">
        <v>71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453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454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455</v>
      </c>
      <c r="V28" s="111" t="s">
        <v>412</v>
      </c>
    </row>
    <row r="29" spans="1:22" x14ac:dyDescent="0.2">
      <c r="A29" s="111" t="s">
        <v>82</v>
      </c>
      <c r="B29">
        <f t="shared" si="0"/>
        <v>12.74</v>
      </c>
      <c r="C29">
        <f t="shared" si="1"/>
        <v>12.4</v>
      </c>
      <c r="D29">
        <f t="shared" si="2"/>
        <v>10</v>
      </c>
      <c r="E29">
        <f t="shared" si="3"/>
        <v>23</v>
      </c>
      <c r="F29">
        <f t="shared" si="4"/>
        <v>12.48</v>
      </c>
      <c r="G29">
        <f t="shared" si="5"/>
        <v>11.9</v>
      </c>
      <c r="H29" s="122" t="str">
        <f t="shared" si="6"/>
        <v>Long</v>
      </c>
      <c r="N29" s="111" t="s">
        <v>207</v>
      </c>
      <c r="O29" s="111">
        <v>6.9</v>
      </c>
      <c r="P29" s="111">
        <v>6.9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456</v>
      </c>
      <c r="V29" s="111" t="s">
        <v>412</v>
      </c>
    </row>
    <row r="30" spans="1:22" x14ac:dyDescent="0.2">
      <c r="A30" s="111" t="s">
        <v>211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457</v>
      </c>
      <c r="V30" s="111" t="s">
        <v>412</v>
      </c>
    </row>
    <row r="31" spans="1:22" x14ac:dyDescent="0.2">
      <c r="A31" s="111" t="s">
        <v>83</v>
      </c>
      <c r="B31">
        <f t="shared" si="0"/>
        <v>3.68</v>
      </c>
      <c r="C31">
        <f t="shared" si="1"/>
        <v>3.66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458</v>
      </c>
      <c r="V31" s="111" t="s">
        <v>412</v>
      </c>
    </row>
    <row r="32" spans="1:22" x14ac:dyDescent="0.2">
      <c r="A32" s="111" t="s">
        <v>212</v>
      </c>
      <c r="B32">
        <f t="shared" si="0"/>
        <v>7.22</v>
      </c>
      <c r="C32">
        <f t="shared" si="1"/>
        <v>7.3</v>
      </c>
      <c r="D32" t="str">
        <f t="shared" si="2"/>
        <v>N/A</v>
      </c>
      <c r="E32">
        <f t="shared" si="3"/>
        <v>42</v>
      </c>
      <c r="F32" t="str">
        <f t="shared" si="4"/>
        <v>N/A</v>
      </c>
      <c r="G32">
        <f t="shared" si="5"/>
        <v>7.12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459</v>
      </c>
      <c r="V32" s="111" t="s">
        <v>412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460</v>
      </c>
      <c r="V33" s="111" t="s">
        <v>412</v>
      </c>
    </row>
    <row r="34" spans="1:22" x14ac:dyDescent="0.2">
      <c r="A34" s="111" t="s">
        <v>213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12.74</v>
      </c>
      <c r="P34" s="111">
        <v>12.4</v>
      </c>
      <c r="Q34" s="111">
        <v>10</v>
      </c>
      <c r="R34" s="111">
        <v>23</v>
      </c>
      <c r="S34" s="111">
        <v>12.48</v>
      </c>
      <c r="T34" s="111">
        <v>11.9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1.02</v>
      </c>
      <c r="C35">
        <f t="shared" si="1"/>
        <v>1.06</v>
      </c>
      <c r="D35">
        <f t="shared" si="2"/>
        <v>41</v>
      </c>
      <c r="E35">
        <f t="shared" si="3"/>
        <v>21</v>
      </c>
      <c r="F35">
        <f t="shared" si="4"/>
        <v>1.08</v>
      </c>
      <c r="G35">
        <f t="shared" si="5"/>
        <v>0.89</v>
      </c>
      <c r="H35" s="122" t="str">
        <f t="shared" si="6"/>
        <v>Short</v>
      </c>
      <c r="N35" s="111" t="s">
        <v>211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461</v>
      </c>
      <c r="V35" s="111" t="s">
        <v>412</v>
      </c>
    </row>
    <row r="36" spans="1:22" x14ac:dyDescent="0.2">
      <c r="A36" s="111" t="s">
        <v>215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756</v>
      </c>
      <c r="V36" s="111" t="s">
        <v>412</v>
      </c>
    </row>
    <row r="37" spans="1:22" x14ac:dyDescent="0.2">
      <c r="A37" s="111" t="s">
        <v>216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3.68</v>
      </c>
      <c r="P38" s="111">
        <v>3.66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462</v>
      </c>
      <c r="V38" s="111" t="s">
        <v>412</v>
      </c>
    </row>
    <row r="39" spans="1:22" x14ac:dyDescent="0.2">
      <c r="A39" s="111" t="s">
        <v>218</v>
      </c>
      <c r="B39">
        <f t="shared" si="0"/>
        <v>8.76</v>
      </c>
      <c r="C39">
        <f t="shared" si="1"/>
        <v>7.66</v>
      </c>
      <c r="D39">
        <f t="shared" si="2"/>
        <v>3</v>
      </c>
      <c r="E39" t="str">
        <f t="shared" si="3"/>
        <v>N/A</v>
      </c>
      <c r="F39">
        <f t="shared" si="4"/>
        <v>8.68</v>
      </c>
      <c r="G39" t="str">
        <f t="shared" si="5"/>
        <v>N/A</v>
      </c>
      <c r="H39" s="122" t="str">
        <f t="shared" si="7"/>
        <v>Long</v>
      </c>
      <c r="N39" s="111" t="s">
        <v>212</v>
      </c>
      <c r="O39" s="111">
        <v>7.22</v>
      </c>
      <c r="P39" s="111">
        <v>7.3</v>
      </c>
      <c r="Q39" s="111" t="s">
        <v>71</v>
      </c>
      <c r="R39" s="111">
        <v>42</v>
      </c>
      <c r="S39" s="111" t="s">
        <v>71</v>
      </c>
      <c r="T39" s="111">
        <v>7.12</v>
      </c>
      <c r="U39" s="111" t="s">
        <v>463</v>
      </c>
      <c r="V39" s="111" t="s">
        <v>412</v>
      </c>
    </row>
    <row r="40" spans="1:22" x14ac:dyDescent="0.2">
      <c r="A40" s="111" t="s">
        <v>85</v>
      </c>
      <c r="B40">
        <f t="shared" si="0"/>
        <v>1.1299999999999999</v>
      </c>
      <c r="C40">
        <f t="shared" si="1"/>
        <v>0.98599999999999999</v>
      </c>
      <c r="D40">
        <f t="shared" si="2"/>
        <v>8</v>
      </c>
      <c r="E40">
        <f t="shared" si="3"/>
        <v>22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464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465</v>
      </c>
      <c r="V41" s="111" t="s">
        <v>412</v>
      </c>
    </row>
    <row r="42" spans="1:22" x14ac:dyDescent="0.2">
      <c r="A42" s="111" t="s">
        <v>220</v>
      </c>
      <c r="B42">
        <f t="shared" si="0"/>
        <v>2.13</v>
      </c>
      <c r="C42">
        <f t="shared" si="1"/>
        <v>2.2200000000000002</v>
      </c>
      <c r="D42" t="str">
        <f t="shared" si="2"/>
        <v>N/A</v>
      </c>
      <c r="E42">
        <f t="shared" si="3"/>
        <v>25</v>
      </c>
      <c r="F42" t="str">
        <f t="shared" si="4"/>
        <v>N/A</v>
      </c>
      <c r="G42">
        <f t="shared" si="5"/>
        <v>2.0499999999999998</v>
      </c>
      <c r="H42" s="122" t="str">
        <f t="shared" si="7"/>
        <v>Short</v>
      </c>
      <c r="N42" s="111" t="s">
        <v>214</v>
      </c>
      <c r="O42" s="111">
        <v>1.02</v>
      </c>
      <c r="P42" s="111">
        <v>1.06</v>
      </c>
      <c r="Q42" s="111">
        <v>41</v>
      </c>
      <c r="R42" s="111">
        <v>21</v>
      </c>
      <c r="S42" s="111">
        <v>1.08</v>
      </c>
      <c r="T42" s="111">
        <v>0.89</v>
      </c>
      <c r="U42" s="111" t="s">
        <v>466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215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467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758</v>
      </c>
      <c r="O44" s="111">
        <v>2337.3501000000001</v>
      </c>
      <c r="P44" s="111">
        <v>2280.8200999999999</v>
      </c>
      <c r="Q44" s="111">
        <v>18</v>
      </c>
      <c r="R44" s="111" t="s">
        <v>71</v>
      </c>
      <c r="S44" s="111">
        <v>2194.6001000000001</v>
      </c>
      <c r="T44" s="111" t="s">
        <v>71</v>
      </c>
      <c r="U44" s="111" t="s">
        <v>758</v>
      </c>
      <c r="V44" s="111" t="s">
        <v>412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468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469</v>
      </c>
      <c r="V46" s="111" t="s">
        <v>412</v>
      </c>
    </row>
    <row r="47" spans="1:22" x14ac:dyDescent="0.2">
      <c r="A47" s="111" t="s">
        <v>221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8.76</v>
      </c>
      <c r="P47" s="111">
        <v>7.66</v>
      </c>
      <c r="Q47" s="111">
        <v>3</v>
      </c>
      <c r="R47" s="111" t="s">
        <v>71</v>
      </c>
      <c r="S47" s="111">
        <v>8.68</v>
      </c>
      <c r="T47" s="111" t="s">
        <v>71</v>
      </c>
      <c r="U47" s="111" t="s">
        <v>470</v>
      </c>
      <c r="V47" s="111" t="s">
        <v>412</v>
      </c>
    </row>
    <row r="48" spans="1:22" x14ac:dyDescent="0.2">
      <c r="A48" s="111" t="s">
        <v>222</v>
      </c>
      <c r="B48">
        <f t="shared" si="0"/>
        <v>4.5999999999999996</v>
      </c>
      <c r="C48" t="str">
        <f t="shared" si="1"/>
        <v>N/A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Short</v>
      </c>
      <c r="N48" s="111" t="s">
        <v>85</v>
      </c>
      <c r="O48" s="111">
        <v>1.1299999999999999</v>
      </c>
      <c r="P48" s="111">
        <v>0.98599999999999999</v>
      </c>
      <c r="Q48" s="111">
        <v>8</v>
      </c>
      <c r="R48" s="111">
        <v>22</v>
      </c>
      <c r="S48" s="111">
        <v>0.86099999999999999</v>
      </c>
      <c r="T48" s="111">
        <v>0.76600000000000001</v>
      </c>
      <c r="U48" s="111" t="s">
        <v>471</v>
      </c>
      <c r="V48" s="111" t="s">
        <v>412</v>
      </c>
    </row>
    <row r="49" spans="1:22" x14ac:dyDescent="0.2">
      <c r="A49" s="111" t="s">
        <v>90</v>
      </c>
      <c r="B49">
        <f t="shared" si="0"/>
        <v>6.33</v>
      </c>
      <c r="C49">
        <f t="shared" si="1"/>
        <v>6.24</v>
      </c>
      <c r="D49">
        <f t="shared" si="2"/>
        <v>12</v>
      </c>
      <c r="E49">
        <f t="shared" si="3"/>
        <v>22</v>
      </c>
      <c r="F49">
        <f t="shared" si="4"/>
        <v>6.11</v>
      </c>
      <c r="G49">
        <f t="shared" si="5"/>
        <v>5.51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472</v>
      </c>
      <c r="V49" s="111" t="s">
        <v>412</v>
      </c>
    </row>
    <row r="50" spans="1:22" x14ac:dyDescent="0.2">
      <c r="A50" s="111" t="s">
        <v>91</v>
      </c>
      <c r="B50">
        <f t="shared" si="0"/>
        <v>1.79</v>
      </c>
      <c r="C50">
        <f t="shared" si="1"/>
        <v>1.82</v>
      </c>
      <c r="D50">
        <f t="shared" si="2"/>
        <v>31</v>
      </c>
      <c r="E50">
        <f t="shared" si="3"/>
        <v>19</v>
      </c>
      <c r="F50">
        <f t="shared" si="4"/>
        <v>1.8</v>
      </c>
      <c r="G50">
        <f t="shared" si="5"/>
        <v>1.67</v>
      </c>
      <c r="H50" s="122" t="str">
        <f t="shared" si="7"/>
        <v>Short</v>
      </c>
      <c r="N50" s="111" t="s">
        <v>220</v>
      </c>
      <c r="O50" s="111">
        <v>2.13</v>
      </c>
      <c r="P50" s="111">
        <v>2.2200000000000002</v>
      </c>
      <c r="Q50" s="111" t="s">
        <v>71</v>
      </c>
      <c r="R50" s="111">
        <v>25</v>
      </c>
      <c r="S50" s="111" t="s">
        <v>71</v>
      </c>
      <c r="T50" s="111">
        <v>2.0499999999999998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2.39</v>
      </c>
      <c r="C51">
        <f t="shared" si="1"/>
        <v>2.2599999999999998</v>
      </c>
      <c r="D51" t="str">
        <f t="shared" si="2"/>
        <v>N/A</v>
      </c>
      <c r="E51" t="str">
        <f t="shared" si="3"/>
        <v>N/A</v>
      </c>
      <c r="F51" t="str">
        <f t="shared" si="4"/>
        <v>N/A</v>
      </c>
      <c r="G51" t="str">
        <f t="shared" si="5"/>
        <v>N/A</v>
      </c>
      <c r="H51" s="122" t="str">
        <f t="shared" si="7"/>
        <v>Long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473</v>
      </c>
      <c r="V51" s="111" t="s">
        <v>412</v>
      </c>
    </row>
    <row r="52" spans="1:22" x14ac:dyDescent="0.2">
      <c r="A52" s="111" t="s">
        <v>224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474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475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476</v>
      </c>
      <c r="V54" s="111" t="s">
        <v>412</v>
      </c>
    </row>
    <row r="55" spans="1:22" x14ac:dyDescent="0.2">
      <c r="A55" s="111" t="s">
        <v>227</v>
      </c>
      <c r="B55">
        <f t="shared" si="0"/>
        <v>2.38</v>
      </c>
      <c r="C55">
        <f t="shared" si="1"/>
        <v>2</v>
      </c>
      <c r="D55">
        <f t="shared" si="2"/>
        <v>7</v>
      </c>
      <c r="E55">
        <f t="shared" si="3"/>
        <v>30</v>
      </c>
      <c r="F55">
        <f t="shared" si="4"/>
        <v>2.1</v>
      </c>
      <c r="G55">
        <f t="shared" si="5"/>
        <v>2.04</v>
      </c>
      <c r="H55" s="122" t="str">
        <f t="shared" si="7"/>
        <v>Long</v>
      </c>
      <c r="N55" s="111" t="s">
        <v>221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477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4.5999999999999996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478</v>
      </c>
      <c r="V56" s="111" t="s">
        <v>412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6.33</v>
      </c>
      <c r="P57" s="111">
        <v>6.24</v>
      </c>
      <c r="Q57" s="111">
        <v>12</v>
      </c>
      <c r="R57" s="111">
        <v>22</v>
      </c>
      <c r="S57" s="111">
        <v>6.11</v>
      </c>
      <c r="T57" s="111">
        <v>5.51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10.56</v>
      </c>
      <c r="C58">
        <f t="shared" si="1"/>
        <v>8.85</v>
      </c>
      <c r="D58">
        <f t="shared" si="2"/>
        <v>15</v>
      </c>
      <c r="E58">
        <f t="shared" si="3"/>
        <v>25</v>
      </c>
      <c r="F58">
        <f t="shared" si="4"/>
        <v>9.7100000000000009</v>
      </c>
      <c r="G58">
        <f t="shared" si="5"/>
        <v>9.26</v>
      </c>
      <c r="H58" s="122" t="str">
        <f t="shared" si="7"/>
        <v>Long</v>
      </c>
      <c r="N58" s="111" t="s">
        <v>91</v>
      </c>
      <c r="O58" s="111">
        <v>1.79</v>
      </c>
      <c r="P58" s="111">
        <v>1.82</v>
      </c>
      <c r="Q58" s="111">
        <v>31</v>
      </c>
      <c r="R58" s="111">
        <v>19</v>
      </c>
      <c r="S58" s="111">
        <v>1.8</v>
      </c>
      <c r="T58" s="111">
        <v>1.67</v>
      </c>
      <c r="U58" s="111" t="s">
        <v>479</v>
      </c>
      <c r="V58" s="111" t="s">
        <v>412</v>
      </c>
    </row>
    <row r="59" spans="1:22" x14ac:dyDescent="0.2">
      <c r="A59" s="111" t="s">
        <v>399</v>
      </c>
      <c r="B59">
        <f t="shared" si="0"/>
        <v>6.75</v>
      </c>
      <c r="C59">
        <f t="shared" si="1"/>
        <v>7</v>
      </c>
      <c r="D59">
        <f t="shared" si="2"/>
        <v>14</v>
      </c>
      <c r="E59">
        <f t="shared" si="3"/>
        <v>8</v>
      </c>
      <c r="F59">
        <f t="shared" si="4"/>
        <v>7</v>
      </c>
      <c r="G59">
        <f t="shared" si="5"/>
        <v>5.85</v>
      </c>
      <c r="H59" s="122" t="str">
        <f t="shared" si="7"/>
        <v>Short</v>
      </c>
      <c r="N59" s="111" t="s">
        <v>223</v>
      </c>
      <c r="O59" s="111">
        <v>2.39</v>
      </c>
      <c r="P59" s="111">
        <v>2.2599999999999998</v>
      </c>
      <c r="Q59" s="111" t="s">
        <v>71</v>
      </c>
      <c r="R59" s="111" t="s">
        <v>71</v>
      </c>
      <c r="S59" s="111" t="s">
        <v>71</v>
      </c>
      <c r="T59" s="111" t="s">
        <v>71</v>
      </c>
      <c r="U59" s="111" t="s">
        <v>480</v>
      </c>
      <c r="V59" s="111" t="s">
        <v>412</v>
      </c>
    </row>
    <row r="60" spans="1:22" x14ac:dyDescent="0.2">
      <c r="A60" s="111" t="s">
        <v>229</v>
      </c>
      <c r="B60">
        <f t="shared" si="0"/>
        <v>5.2</v>
      </c>
      <c r="C60">
        <f t="shared" si="1"/>
        <v>3.84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224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481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482</v>
      </c>
      <c r="V61" s="111" t="s">
        <v>412</v>
      </c>
    </row>
    <row r="62" spans="1:22" x14ac:dyDescent="0.2">
      <c r="A62" s="111" t="s">
        <v>231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483</v>
      </c>
      <c r="V62" s="111" t="s">
        <v>412</v>
      </c>
    </row>
    <row r="63" spans="1:22" x14ac:dyDescent="0.2">
      <c r="A63" s="111" t="s">
        <v>232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792</v>
      </c>
      <c r="O63" s="111">
        <v>6.52</v>
      </c>
      <c r="P63" s="111">
        <v>6.34</v>
      </c>
      <c r="Q63" s="111">
        <v>16</v>
      </c>
      <c r="R63" s="111">
        <v>33</v>
      </c>
      <c r="S63" s="111">
        <v>6.4</v>
      </c>
      <c r="T63" s="111">
        <v>6.08</v>
      </c>
      <c r="U63" s="111" t="s">
        <v>792</v>
      </c>
      <c r="V63" s="111" t="s">
        <v>412</v>
      </c>
    </row>
    <row r="64" spans="1:22" x14ac:dyDescent="0.2">
      <c r="A64" s="111" t="s">
        <v>94</v>
      </c>
      <c r="B64">
        <f t="shared" si="0"/>
        <v>14.61</v>
      </c>
      <c r="C64">
        <f t="shared" si="1"/>
        <v>14.34</v>
      </c>
      <c r="D64">
        <f t="shared" si="2"/>
        <v>10</v>
      </c>
      <c r="E64">
        <f t="shared" si="3"/>
        <v>21</v>
      </c>
      <c r="F64">
        <f t="shared" si="4"/>
        <v>14.1</v>
      </c>
      <c r="G64">
        <f t="shared" si="5"/>
        <v>13.08</v>
      </c>
      <c r="H64" s="122" t="str">
        <f t="shared" si="7"/>
        <v>Long</v>
      </c>
      <c r="N64" s="111" t="s">
        <v>227</v>
      </c>
      <c r="O64" s="111">
        <v>2.38</v>
      </c>
      <c r="P64" s="111">
        <v>2</v>
      </c>
      <c r="Q64" s="111">
        <v>7</v>
      </c>
      <c r="R64" s="111">
        <v>30</v>
      </c>
      <c r="S64" s="111">
        <v>2.1</v>
      </c>
      <c r="T64" s="111">
        <v>2.04</v>
      </c>
      <c r="U64" s="111" t="s">
        <v>484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485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486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10.56</v>
      </c>
      <c r="P67" s="111">
        <v>8.85</v>
      </c>
      <c r="Q67" s="111">
        <v>15</v>
      </c>
      <c r="R67" s="111">
        <v>25</v>
      </c>
      <c r="S67" s="111">
        <v>9.7100000000000009</v>
      </c>
      <c r="T67" s="111">
        <v>9.26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6.75</v>
      </c>
      <c r="P68" s="111">
        <v>7</v>
      </c>
      <c r="Q68" s="111">
        <v>14</v>
      </c>
      <c r="R68" s="111">
        <v>8</v>
      </c>
      <c r="S68" s="111">
        <v>7</v>
      </c>
      <c r="T68" s="111">
        <v>5.85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2.29</v>
      </c>
      <c r="C69">
        <f t="shared" ref="C69:C132" si="9">VLOOKUP($A69,$N$5:$U$375,3,FALSE)</f>
        <v>2.25</v>
      </c>
      <c r="D69">
        <f t="shared" ref="D69:D132" si="10">VLOOKUP($A69,$N$5:$U$375,4,FALSE)</f>
        <v>16</v>
      </c>
      <c r="E69" t="str">
        <f t="shared" ref="E69:E132" si="11">VLOOKUP($A69,$N$5:$U$375,5,FALSE)</f>
        <v>N/A</v>
      </c>
      <c r="F69">
        <f t="shared" ref="F69:F132" si="12">VLOOKUP($A69,$N$5:$U$375,6,FALSE)</f>
        <v>2.04</v>
      </c>
      <c r="G69" t="str">
        <f t="shared" ref="G69:G132" si="13">VLOOKUP($A69,$N$5:$U$375,7,FALSE)</f>
        <v>N/A</v>
      </c>
      <c r="H69" s="122" t="str">
        <f t="shared" ref="H69:H100" si="14">IF(B69&gt;C69,"Long","Short")</f>
        <v>Long</v>
      </c>
      <c r="N69" s="111" t="s">
        <v>793</v>
      </c>
      <c r="O69" s="111">
        <v>9.9499999999999993</v>
      </c>
      <c r="P69" s="111">
        <v>9.7100000000000009</v>
      </c>
      <c r="Q69" s="111">
        <v>3</v>
      </c>
      <c r="R69" s="111">
        <v>21</v>
      </c>
      <c r="S69" s="111">
        <v>9.9499999999999993</v>
      </c>
      <c r="T69" s="111">
        <v>9.6850000000000005</v>
      </c>
      <c r="U69" s="111" t="s">
        <v>794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229</v>
      </c>
      <c r="O70" s="111">
        <v>5.2</v>
      </c>
      <c r="P70" s="111">
        <v>3.84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487</v>
      </c>
      <c r="V70" s="111" t="s">
        <v>412</v>
      </c>
    </row>
    <row r="71" spans="1:22" x14ac:dyDescent="0.2">
      <c r="A71" s="111" t="s">
        <v>239</v>
      </c>
      <c r="B71">
        <f t="shared" si="8"/>
        <v>0.33600000000000002</v>
      </c>
      <c r="C71">
        <f t="shared" si="9"/>
        <v>0.32200000000000001</v>
      </c>
      <c r="D71">
        <f t="shared" si="10"/>
        <v>33</v>
      </c>
      <c r="E71">
        <f t="shared" si="11"/>
        <v>54</v>
      </c>
      <c r="F71">
        <f t="shared" si="12"/>
        <v>0.32200000000000001</v>
      </c>
      <c r="G71">
        <f t="shared" si="13"/>
        <v>0.29399999999999998</v>
      </c>
      <c r="H71" s="122" t="str">
        <f t="shared" si="14"/>
        <v>Long</v>
      </c>
      <c r="N71" s="111" t="s">
        <v>230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488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231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489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232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490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759</v>
      </c>
      <c r="O74" s="111">
        <v>16874.419900000001</v>
      </c>
      <c r="P74" s="111">
        <v>15820.4102</v>
      </c>
      <c r="Q74" s="111">
        <v>38</v>
      </c>
      <c r="R74" s="111">
        <v>42</v>
      </c>
      <c r="S74" s="111">
        <v>14844.9004</v>
      </c>
      <c r="T74" s="111">
        <v>13698.559600000001</v>
      </c>
      <c r="U74" s="111" t="s">
        <v>760</v>
      </c>
      <c r="V74" s="111" t="s">
        <v>412</v>
      </c>
    </row>
    <row r="75" spans="1:22" x14ac:dyDescent="0.2">
      <c r="A75" s="111" t="s">
        <v>243</v>
      </c>
      <c r="B75">
        <f t="shared" si="8"/>
        <v>2.41</v>
      </c>
      <c r="C75">
        <f t="shared" si="9"/>
        <v>2.2000000000000002</v>
      </c>
      <c r="D75">
        <f t="shared" si="10"/>
        <v>35</v>
      </c>
      <c r="E75">
        <f t="shared" si="11"/>
        <v>38</v>
      </c>
      <c r="F75">
        <f t="shared" si="12"/>
        <v>2.0299999999999998</v>
      </c>
      <c r="G75">
        <f t="shared" si="13"/>
        <v>1.905</v>
      </c>
      <c r="H75" s="122" t="str">
        <f t="shared" si="14"/>
        <v>Long</v>
      </c>
      <c r="N75" s="111" t="s">
        <v>761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710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14.61</v>
      </c>
      <c r="P76" s="111">
        <v>14.34</v>
      </c>
      <c r="Q76" s="111">
        <v>10</v>
      </c>
      <c r="R76" s="111">
        <v>21</v>
      </c>
      <c r="S76" s="111">
        <v>14.1</v>
      </c>
      <c r="T76" s="111">
        <v>13.08</v>
      </c>
      <c r="U76" s="111" t="s">
        <v>8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747</v>
      </c>
      <c r="O77" s="111">
        <v>9.44</v>
      </c>
      <c r="P77" s="111">
        <v>10.4</v>
      </c>
      <c r="Q77" s="111">
        <v>33</v>
      </c>
      <c r="R77" s="111">
        <v>2</v>
      </c>
      <c r="S77" s="111">
        <v>8.76</v>
      </c>
      <c r="T77" s="111">
        <v>9.5</v>
      </c>
      <c r="U77" s="111" t="s">
        <v>747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233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491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234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492</v>
      </c>
      <c r="V79" s="111" t="s">
        <v>412</v>
      </c>
    </row>
    <row r="80" spans="1:22" x14ac:dyDescent="0.2">
      <c r="A80" s="111" t="s">
        <v>96</v>
      </c>
      <c r="B80">
        <f t="shared" si="8"/>
        <v>46.4</v>
      </c>
      <c r="C80">
        <f t="shared" si="9"/>
        <v>47.08</v>
      </c>
      <c r="D80">
        <f t="shared" si="10"/>
        <v>43</v>
      </c>
      <c r="E80">
        <f t="shared" si="11"/>
        <v>23</v>
      </c>
      <c r="F80">
        <f t="shared" si="12"/>
        <v>46.2</v>
      </c>
      <c r="G80">
        <f t="shared" si="13"/>
        <v>45</v>
      </c>
      <c r="H80" s="122" t="str">
        <f t="shared" si="14"/>
        <v>Short</v>
      </c>
      <c r="N80" s="111" t="s">
        <v>235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493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236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494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237</v>
      </c>
      <c r="O82" s="111">
        <v>2.29</v>
      </c>
      <c r="P82" s="111">
        <v>2.25</v>
      </c>
      <c r="Q82" s="111">
        <v>16</v>
      </c>
      <c r="R82" s="111" t="s">
        <v>71</v>
      </c>
      <c r="S82" s="111">
        <v>2.04</v>
      </c>
      <c r="T82" s="111" t="s">
        <v>71</v>
      </c>
      <c r="U82" s="111" t="s">
        <v>495</v>
      </c>
      <c r="V82" s="111" t="s">
        <v>412</v>
      </c>
    </row>
    <row r="83" spans="1:22" x14ac:dyDescent="0.2">
      <c r="A83" s="111" t="s">
        <v>248</v>
      </c>
      <c r="B83">
        <f t="shared" si="8"/>
        <v>2.105</v>
      </c>
      <c r="C83">
        <f t="shared" si="9"/>
        <v>2.14</v>
      </c>
      <c r="D83" t="str">
        <f t="shared" si="10"/>
        <v>N/A</v>
      </c>
      <c r="E83">
        <f t="shared" si="11"/>
        <v>24</v>
      </c>
      <c r="F83" t="str">
        <f t="shared" si="12"/>
        <v>N/A</v>
      </c>
      <c r="G83">
        <f t="shared" si="13"/>
        <v>2</v>
      </c>
      <c r="H83" s="122" t="str">
        <f t="shared" si="14"/>
        <v>Short</v>
      </c>
      <c r="N83" s="111" t="s">
        <v>238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496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762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748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239</v>
      </c>
      <c r="O85" s="111">
        <v>0.33600000000000002</v>
      </c>
      <c r="P85" s="111">
        <v>0.32200000000000001</v>
      </c>
      <c r="Q85" s="111">
        <v>33</v>
      </c>
      <c r="R85" s="111">
        <v>54</v>
      </c>
      <c r="S85" s="111">
        <v>0.32200000000000001</v>
      </c>
      <c r="T85" s="111">
        <v>0.29399999999999998</v>
      </c>
      <c r="U85" s="111" t="s">
        <v>497</v>
      </c>
      <c r="V85" s="111" t="s">
        <v>412</v>
      </c>
    </row>
    <row r="86" spans="1:22" x14ac:dyDescent="0.2">
      <c r="A86" s="111" t="s">
        <v>99</v>
      </c>
      <c r="B86">
        <f t="shared" si="8"/>
        <v>5.35</v>
      </c>
      <c r="C86">
        <f t="shared" si="9"/>
        <v>5.05</v>
      </c>
      <c r="D86">
        <f t="shared" si="10"/>
        <v>1</v>
      </c>
      <c r="E86">
        <f t="shared" si="11"/>
        <v>21</v>
      </c>
      <c r="F86">
        <f t="shared" si="12"/>
        <v>5.3</v>
      </c>
      <c r="G86">
        <f t="shared" si="13"/>
        <v>4.84</v>
      </c>
      <c r="H86" s="122" t="str">
        <f t="shared" si="14"/>
        <v>Long</v>
      </c>
      <c r="N86" s="111" t="s">
        <v>240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498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763</v>
      </c>
      <c r="O87" s="111">
        <v>38.729999999999997</v>
      </c>
      <c r="P87" s="111">
        <v>19.350000000000001</v>
      </c>
      <c r="Q87" s="111">
        <v>7</v>
      </c>
      <c r="R87" s="111">
        <v>10</v>
      </c>
      <c r="S87" s="111">
        <v>23.51</v>
      </c>
      <c r="T87" s="111">
        <v>18.8</v>
      </c>
      <c r="U87" s="111" t="s">
        <v>711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241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499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242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500</v>
      </c>
      <c r="V89" s="111" t="s">
        <v>412</v>
      </c>
    </row>
    <row r="90" spans="1:22" x14ac:dyDescent="0.2">
      <c r="A90" s="111" t="s">
        <v>253</v>
      </c>
      <c r="B90">
        <f t="shared" si="8"/>
        <v>2.39</v>
      </c>
      <c r="C90">
        <f t="shared" si="9"/>
        <v>2.29</v>
      </c>
      <c r="D90" t="str">
        <f t="shared" si="10"/>
        <v>N/A</v>
      </c>
      <c r="E90" t="str">
        <f t="shared" si="11"/>
        <v>N/A</v>
      </c>
      <c r="F90" t="str">
        <f t="shared" si="12"/>
        <v>N/A</v>
      </c>
      <c r="G90" t="str">
        <f t="shared" si="13"/>
        <v>N/A</v>
      </c>
      <c r="H90" s="122" t="str">
        <f t="shared" si="14"/>
        <v>Long</v>
      </c>
      <c r="N90" s="111" t="s">
        <v>243</v>
      </c>
      <c r="O90" s="111">
        <v>2.41</v>
      </c>
      <c r="P90" s="111">
        <v>2.2000000000000002</v>
      </c>
      <c r="Q90" s="111">
        <v>35</v>
      </c>
      <c r="R90" s="111">
        <v>38</v>
      </c>
      <c r="S90" s="111">
        <v>2.0299999999999998</v>
      </c>
      <c r="T90" s="111">
        <v>1.905</v>
      </c>
      <c r="U90" s="111" t="s">
        <v>501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502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244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503</v>
      </c>
      <c r="V92" s="111" t="s">
        <v>412</v>
      </c>
    </row>
    <row r="93" spans="1:22" x14ac:dyDescent="0.2">
      <c r="A93" s="111" t="s">
        <v>100</v>
      </c>
      <c r="B93">
        <f t="shared" si="8"/>
        <v>14.65</v>
      </c>
      <c r="C93">
        <f t="shared" si="9"/>
        <v>14.65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Short</v>
      </c>
      <c r="N93" s="111" t="s">
        <v>245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504</v>
      </c>
      <c r="V93" s="111" t="s">
        <v>412</v>
      </c>
    </row>
    <row r="94" spans="1:22" x14ac:dyDescent="0.2">
      <c r="A94" s="111" t="s">
        <v>101</v>
      </c>
      <c r="B94">
        <f t="shared" si="8"/>
        <v>1.3260000000000001</v>
      </c>
      <c r="C94">
        <f t="shared" si="9"/>
        <v>1.302</v>
      </c>
      <c r="D94" t="str">
        <f t="shared" si="10"/>
        <v>N/A</v>
      </c>
      <c r="E94" t="str">
        <f t="shared" si="11"/>
        <v>N/A</v>
      </c>
      <c r="F94" t="str">
        <f t="shared" si="12"/>
        <v>N/A</v>
      </c>
      <c r="G94" t="str">
        <f t="shared" si="13"/>
        <v>N/A</v>
      </c>
      <c r="H94" s="122" t="str">
        <f t="shared" si="14"/>
        <v>Long</v>
      </c>
      <c r="N94" s="111" t="s">
        <v>246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505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46.4</v>
      </c>
      <c r="P95" s="111">
        <v>47.08</v>
      </c>
      <c r="Q95" s="111">
        <v>43</v>
      </c>
      <c r="R95" s="111">
        <v>23</v>
      </c>
      <c r="S95" s="111">
        <v>46.2</v>
      </c>
      <c r="T95" s="111">
        <v>45</v>
      </c>
      <c r="U95" s="111" t="s">
        <v>506</v>
      </c>
      <c r="V95" s="111" t="s">
        <v>412</v>
      </c>
    </row>
    <row r="96" spans="1:22" x14ac:dyDescent="0.2">
      <c r="A96" s="111" t="s">
        <v>102</v>
      </c>
      <c r="B96">
        <f t="shared" si="8"/>
        <v>7.79</v>
      </c>
      <c r="C96">
        <f t="shared" si="9"/>
        <v>7.9050000000000002</v>
      </c>
      <c r="D96" t="str">
        <f t="shared" si="10"/>
        <v>N/A</v>
      </c>
      <c r="E96">
        <f t="shared" si="11"/>
        <v>9</v>
      </c>
      <c r="F96" t="str">
        <f t="shared" si="12"/>
        <v>N/A</v>
      </c>
      <c r="G96">
        <f t="shared" si="13"/>
        <v>7.64</v>
      </c>
      <c r="H96" s="122" t="str">
        <f t="shared" si="14"/>
        <v>Short</v>
      </c>
      <c r="N96" s="111" t="s">
        <v>247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507</v>
      </c>
      <c r="V96" s="111" t="s">
        <v>412</v>
      </c>
    </row>
    <row r="97" spans="1:22" x14ac:dyDescent="0.2">
      <c r="A97" s="111" t="s">
        <v>103</v>
      </c>
      <c r="B97">
        <f t="shared" si="8"/>
        <v>2.39</v>
      </c>
      <c r="C97">
        <f t="shared" si="9"/>
        <v>2.2400000000000002</v>
      </c>
      <c r="D97">
        <f t="shared" si="10"/>
        <v>16</v>
      </c>
      <c r="E97">
        <f t="shared" si="11"/>
        <v>21</v>
      </c>
      <c r="F97">
        <f t="shared" si="12"/>
        <v>2.31</v>
      </c>
      <c r="G97">
        <f t="shared" si="13"/>
        <v>2.16</v>
      </c>
      <c r="H97" s="122" t="str">
        <f t="shared" si="14"/>
        <v>Long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508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248</v>
      </c>
      <c r="O98" s="111">
        <v>2.105</v>
      </c>
      <c r="P98" s="111">
        <v>2.14</v>
      </c>
      <c r="Q98" s="111" t="s">
        <v>71</v>
      </c>
      <c r="R98" s="111">
        <v>24</v>
      </c>
      <c r="S98" s="111" t="s">
        <v>71</v>
      </c>
      <c r="T98" s="111">
        <v>2</v>
      </c>
      <c r="U98" s="111" t="s">
        <v>509</v>
      </c>
      <c r="V98" s="111" t="s">
        <v>412</v>
      </c>
    </row>
    <row r="99" spans="1:22" x14ac:dyDescent="0.2">
      <c r="A99" s="111" t="s">
        <v>105</v>
      </c>
      <c r="B99">
        <f t="shared" si="8"/>
        <v>1.7849999999999999</v>
      </c>
      <c r="C99">
        <f t="shared" si="9"/>
        <v>1.7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Long</v>
      </c>
      <c r="N99" s="111" t="s">
        <v>249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510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511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5.35</v>
      </c>
      <c r="P101" s="111">
        <v>5.05</v>
      </c>
      <c r="Q101" s="111">
        <v>1</v>
      </c>
      <c r="R101" s="111">
        <v>21</v>
      </c>
      <c r="S101" s="111">
        <v>5.3</v>
      </c>
      <c r="T101" s="111">
        <v>4.84</v>
      </c>
      <c r="U101" s="111" t="s">
        <v>512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250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513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251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514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252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515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253</v>
      </c>
      <c r="O105" s="111">
        <v>2.39</v>
      </c>
      <c r="P105" s="111">
        <v>2.29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516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254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517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255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518</v>
      </c>
      <c r="V107" s="111" t="s">
        <v>412</v>
      </c>
    </row>
    <row r="108" spans="1:22" x14ac:dyDescent="0.2">
      <c r="A108" s="111" t="s">
        <v>265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14.65</v>
      </c>
      <c r="P108" s="111">
        <v>14.65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519</v>
      </c>
      <c r="V108" s="111" t="s">
        <v>412</v>
      </c>
    </row>
    <row r="109" spans="1:22" x14ac:dyDescent="0.2">
      <c r="A109" s="111" t="s">
        <v>106</v>
      </c>
      <c r="B109">
        <f t="shared" si="8"/>
        <v>11.925000000000001</v>
      </c>
      <c r="C109">
        <f t="shared" si="9"/>
        <v>11.57</v>
      </c>
      <c r="D109" t="str">
        <f t="shared" si="10"/>
        <v>N/A</v>
      </c>
      <c r="E109" t="str">
        <f t="shared" si="11"/>
        <v>N/A</v>
      </c>
      <c r="F109" t="str">
        <f t="shared" si="12"/>
        <v>N/A</v>
      </c>
      <c r="G109" t="str">
        <f t="shared" si="13"/>
        <v>N/A</v>
      </c>
      <c r="H109" s="122" t="str">
        <f t="shared" si="15"/>
        <v>Long</v>
      </c>
      <c r="N109" s="111" t="s">
        <v>101</v>
      </c>
      <c r="O109" s="111">
        <v>1.3260000000000001</v>
      </c>
      <c r="P109" s="111">
        <v>1.302</v>
      </c>
      <c r="Q109" s="111" t="s">
        <v>71</v>
      </c>
      <c r="R109" s="111" t="s">
        <v>71</v>
      </c>
      <c r="S109" s="111" t="s">
        <v>71</v>
      </c>
      <c r="T109" s="111" t="s">
        <v>71</v>
      </c>
      <c r="U109" s="111" t="s">
        <v>435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256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520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7.79</v>
      </c>
      <c r="P111" s="111">
        <v>7.9050000000000002</v>
      </c>
      <c r="Q111" s="111" t="s">
        <v>71</v>
      </c>
      <c r="R111" s="111">
        <v>9</v>
      </c>
      <c r="S111" s="111" t="s">
        <v>71</v>
      </c>
      <c r="T111" s="111">
        <v>7.64</v>
      </c>
      <c r="U111" s="111" t="s">
        <v>388</v>
      </c>
      <c r="V111" s="111" t="s">
        <v>412</v>
      </c>
    </row>
    <row r="112" spans="1:22" x14ac:dyDescent="0.2">
      <c r="A112" s="111" t="s">
        <v>108</v>
      </c>
      <c r="B112">
        <f t="shared" si="8"/>
        <v>3.177</v>
      </c>
      <c r="C112">
        <f t="shared" si="9"/>
        <v>3.085</v>
      </c>
      <c r="D112">
        <f t="shared" si="10"/>
        <v>19</v>
      </c>
      <c r="E112">
        <f t="shared" si="11"/>
        <v>26</v>
      </c>
      <c r="F112">
        <f t="shared" si="12"/>
        <v>2.7829999999999999</v>
      </c>
      <c r="G112">
        <f t="shared" si="13"/>
        <v>2.7090000000000001</v>
      </c>
      <c r="H112" s="122" t="str">
        <f t="shared" si="15"/>
        <v>Long</v>
      </c>
      <c r="N112" s="111" t="s">
        <v>103</v>
      </c>
      <c r="O112" s="111">
        <v>2.39</v>
      </c>
      <c r="P112" s="111">
        <v>2.2400000000000002</v>
      </c>
      <c r="Q112" s="111">
        <v>16</v>
      </c>
      <c r="R112" s="111">
        <v>21</v>
      </c>
      <c r="S112" s="111">
        <v>2.31</v>
      </c>
      <c r="T112" s="111">
        <v>2.16</v>
      </c>
      <c r="U112" s="111" t="s">
        <v>521</v>
      </c>
      <c r="V112" s="111" t="s">
        <v>412</v>
      </c>
    </row>
    <row r="113" spans="1:22" x14ac:dyDescent="0.2">
      <c r="A113" s="111" t="s">
        <v>267</v>
      </c>
      <c r="B113">
        <f t="shared" si="8"/>
        <v>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522</v>
      </c>
      <c r="V113" s="111" t="s">
        <v>412</v>
      </c>
    </row>
    <row r="114" spans="1:22" x14ac:dyDescent="0.2">
      <c r="A114" s="111" t="s">
        <v>109</v>
      </c>
      <c r="B114">
        <f t="shared" si="8"/>
        <v>7.38</v>
      </c>
      <c r="C114">
        <f t="shared" si="9"/>
        <v>5.93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1.7849999999999999</v>
      </c>
      <c r="P114" s="111">
        <v>1.7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523</v>
      </c>
      <c r="V114" s="111" t="s">
        <v>412</v>
      </c>
    </row>
    <row r="115" spans="1:22" x14ac:dyDescent="0.2">
      <c r="A115" s="111" t="s">
        <v>110</v>
      </c>
      <c r="B115">
        <f t="shared" si="8"/>
        <v>3.32</v>
      </c>
      <c r="C115">
        <f t="shared" si="9"/>
        <v>3.2</v>
      </c>
      <c r="D115">
        <f t="shared" si="10"/>
        <v>0</v>
      </c>
      <c r="E115">
        <f t="shared" si="11"/>
        <v>23</v>
      </c>
      <c r="F115">
        <f t="shared" si="12"/>
        <v>3.32</v>
      </c>
      <c r="G115">
        <f t="shared" si="13"/>
        <v>3.27</v>
      </c>
      <c r="H115" s="122" t="str">
        <f t="shared" si="15"/>
        <v>Long</v>
      </c>
      <c r="N115" s="111" t="s">
        <v>795</v>
      </c>
      <c r="O115" s="111">
        <v>2.67</v>
      </c>
      <c r="P115" s="111">
        <v>2.58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385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257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524</v>
      </c>
      <c r="V116" s="111" t="s">
        <v>412</v>
      </c>
    </row>
    <row r="117" spans="1:22" x14ac:dyDescent="0.2">
      <c r="A117" s="111" t="s">
        <v>112</v>
      </c>
      <c r="B117">
        <f t="shared" si="8"/>
        <v>6.13</v>
      </c>
      <c r="C117">
        <f t="shared" si="9"/>
        <v>5.75</v>
      </c>
      <c r="D117">
        <f t="shared" si="10"/>
        <v>8</v>
      </c>
      <c r="E117" t="str">
        <f t="shared" si="11"/>
        <v>N/A</v>
      </c>
      <c r="F117">
        <f t="shared" si="12"/>
        <v>5.85</v>
      </c>
      <c r="G117" t="str">
        <f t="shared" si="13"/>
        <v>N/A</v>
      </c>
      <c r="H117" s="122" t="str">
        <f t="shared" si="15"/>
        <v>Long</v>
      </c>
      <c r="N117" s="111" t="s">
        <v>258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525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259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526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260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527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261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528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262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195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263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264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401</v>
      </c>
      <c r="V123" s="111" t="s">
        <v>412</v>
      </c>
    </row>
    <row r="124" spans="1:22" x14ac:dyDescent="0.2">
      <c r="A124" s="111" t="s">
        <v>116</v>
      </c>
      <c r="B124">
        <f t="shared" si="8"/>
        <v>7.65</v>
      </c>
      <c r="C124">
        <f t="shared" si="9"/>
        <v>7.4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Long</v>
      </c>
      <c r="N124" s="111" t="s">
        <v>265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530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11.925000000000001</v>
      </c>
      <c r="P125" s="111">
        <v>11.57</v>
      </c>
      <c r="Q125" s="111" t="s">
        <v>71</v>
      </c>
      <c r="R125" s="111" t="s">
        <v>71</v>
      </c>
      <c r="S125" s="111" t="s">
        <v>71</v>
      </c>
      <c r="T125" s="111" t="s">
        <v>71</v>
      </c>
      <c r="U125" s="111" t="s">
        <v>389</v>
      </c>
      <c r="V125" s="111" t="s">
        <v>412</v>
      </c>
    </row>
    <row r="126" spans="1:22" x14ac:dyDescent="0.2">
      <c r="A126" s="111" t="s">
        <v>271</v>
      </c>
      <c r="B126">
        <f t="shared" si="8"/>
        <v>0.57999999999999996</v>
      </c>
      <c r="C126">
        <f t="shared" si="9"/>
        <v>0.56799999999999995</v>
      </c>
      <c r="D126">
        <f t="shared" si="10"/>
        <v>14</v>
      </c>
      <c r="E126">
        <f t="shared" si="11"/>
        <v>25</v>
      </c>
      <c r="F126">
        <f t="shared" si="12"/>
        <v>0.58599999999999997</v>
      </c>
      <c r="G126">
        <f t="shared" si="13"/>
        <v>0.56000000000000005</v>
      </c>
      <c r="H126" s="124" t="str">
        <f t="shared" si="15"/>
        <v>Long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531</v>
      </c>
      <c r="V126" s="111" t="s">
        <v>412</v>
      </c>
    </row>
    <row r="127" spans="1:22" x14ac:dyDescent="0.2">
      <c r="A127" s="111" t="s">
        <v>118</v>
      </c>
      <c r="B127">
        <f t="shared" si="8"/>
        <v>0.5</v>
      </c>
      <c r="C127">
        <f t="shared" si="9"/>
        <v>0.54200000000000004</v>
      </c>
      <c r="D127">
        <f t="shared" si="10"/>
        <v>24</v>
      </c>
      <c r="E127">
        <f t="shared" si="11"/>
        <v>4</v>
      </c>
      <c r="F127">
        <f t="shared" si="12"/>
        <v>0.41799999999999998</v>
      </c>
      <c r="G127">
        <f t="shared" si="13"/>
        <v>0.52400000000000002</v>
      </c>
      <c r="H127" s="124" t="str">
        <f t="shared" si="15"/>
        <v>Short</v>
      </c>
      <c r="N127" s="111" t="s">
        <v>266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532</v>
      </c>
      <c r="V127" s="111" t="s">
        <v>412</v>
      </c>
    </row>
    <row r="128" spans="1:22" x14ac:dyDescent="0.2">
      <c r="A128" s="111" t="s">
        <v>119</v>
      </c>
      <c r="B128">
        <f t="shared" si="8"/>
        <v>4.45</v>
      </c>
      <c r="C128">
        <f t="shared" si="9"/>
        <v>3.84</v>
      </c>
      <c r="D128">
        <f t="shared" si="10"/>
        <v>14</v>
      </c>
      <c r="E128">
        <f t="shared" si="11"/>
        <v>24</v>
      </c>
      <c r="F128">
        <f t="shared" si="12"/>
        <v>3.92</v>
      </c>
      <c r="G128">
        <f t="shared" si="13"/>
        <v>3.85</v>
      </c>
      <c r="H128" s="124" t="str">
        <f t="shared" si="15"/>
        <v>Long</v>
      </c>
      <c r="N128" s="111" t="s">
        <v>108</v>
      </c>
      <c r="O128" s="111">
        <v>3.177</v>
      </c>
      <c r="P128" s="111">
        <v>3.085</v>
      </c>
      <c r="Q128" s="111">
        <v>19</v>
      </c>
      <c r="R128" s="111">
        <v>26</v>
      </c>
      <c r="S128" s="111">
        <v>2.7829999999999999</v>
      </c>
      <c r="T128" s="111">
        <v>2.7090000000000001</v>
      </c>
      <c r="U128" s="111" t="s">
        <v>386</v>
      </c>
      <c r="V128" s="111" t="s">
        <v>412</v>
      </c>
    </row>
    <row r="129" spans="1:22" x14ac:dyDescent="0.2">
      <c r="A129" s="111" t="s">
        <v>120</v>
      </c>
      <c r="B129">
        <f t="shared" si="8"/>
        <v>4987.5097999999998</v>
      </c>
      <c r="C129">
        <f t="shared" si="9"/>
        <v>4868.5600999999997</v>
      </c>
      <c r="D129">
        <f t="shared" si="10"/>
        <v>18</v>
      </c>
      <c r="E129" t="str">
        <f t="shared" si="11"/>
        <v>N/A</v>
      </c>
      <c r="F129">
        <f t="shared" si="12"/>
        <v>4682.5097999999998</v>
      </c>
      <c r="G129" t="str">
        <f t="shared" si="13"/>
        <v>N/A</v>
      </c>
      <c r="H129" s="124" t="str">
        <f t="shared" si="15"/>
        <v>Long</v>
      </c>
      <c r="N129" s="111" t="s">
        <v>787</v>
      </c>
      <c r="O129" s="111">
        <v>1.885</v>
      </c>
      <c r="P129" s="111">
        <v>1.67</v>
      </c>
      <c r="Q129" s="111">
        <v>3</v>
      </c>
      <c r="R129" s="111" t="s">
        <v>71</v>
      </c>
      <c r="S129" s="111">
        <v>1.9</v>
      </c>
      <c r="T129" s="111" t="s">
        <v>71</v>
      </c>
      <c r="U129" s="111" t="s">
        <v>787</v>
      </c>
      <c r="V129" s="111" t="s">
        <v>412</v>
      </c>
    </row>
    <row r="130" spans="1:22" x14ac:dyDescent="0.2">
      <c r="A130" s="111" t="s">
        <v>272</v>
      </c>
      <c r="B130">
        <f t="shared" si="8"/>
        <v>1185.29</v>
      </c>
      <c r="C130">
        <f t="shared" si="9"/>
        <v>1157</v>
      </c>
      <c r="D130">
        <f t="shared" si="10"/>
        <v>18</v>
      </c>
      <c r="E130" t="str">
        <f t="shared" si="11"/>
        <v>N/A</v>
      </c>
      <c r="F130">
        <f t="shared" si="12"/>
        <v>1113.8699999999999</v>
      </c>
      <c r="G130" t="str">
        <f t="shared" si="13"/>
        <v>N/A</v>
      </c>
      <c r="H130" s="124" t="str">
        <f t="shared" si="15"/>
        <v>Long</v>
      </c>
      <c r="N130" s="111" t="s">
        <v>267</v>
      </c>
      <c r="O130" s="111">
        <v>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533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7.38</v>
      </c>
      <c r="P131" s="111">
        <v>5.93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412</v>
      </c>
    </row>
    <row r="132" spans="1:22" x14ac:dyDescent="0.2">
      <c r="A132" s="111" t="s">
        <v>273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3.32</v>
      </c>
      <c r="P132" s="111">
        <v>3.2</v>
      </c>
      <c r="Q132" s="111">
        <v>0</v>
      </c>
      <c r="R132" s="111">
        <v>23</v>
      </c>
      <c r="S132" s="111">
        <v>3.32</v>
      </c>
      <c r="T132" s="111">
        <v>3.27</v>
      </c>
      <c r="U132" s="111" t="s">
        <v>534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535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6.13</v>
      </c>
      <c r="P134" s="111">
        <v>5.75</v>
      </c>
      <c r="Q134" s="111">
        <v>8</v>
      </c>
      <c r="R134" s="111" t="s">
        <v>71</v>
      </c>
      <c r="S134" s="111">
        <v>5.85</v>
      </c>
      <c r="T134" s="111" t="s">
        <v>71</v>
      </c>
      <c r="U134" s="111" t="s">
        <v>536</v>
      </c>
      <c r="V134" s="111" t="s">
        <v>412</v>
      </c>
    </row>
    <row r="135" spans="1:22" x14ac:dyDescent="0.2">
      <c r="A135" s="111" t="s">
        <v>122</v>
      </c>
      <c r="B135">
        <f t="shared" si="16"/>
        <v>2918.1698999999999</v>
      </c>
      <c r="C135">
        <f t="shared" si="17"/>
        <v>2622.6298999999999</v>
      </c>
      <c r="D135">
        <f t="shared" si="18"/>
        <v>16</v>
      </c>
      <c r="E135" t="str">
        <f t="shared" si="19"/>
        <v>N/A</v>
      </c>
      <c r="F135">
        <f t="shared" si="20"/>
        <v>2774.1100999999999</v>
      </c>
      <c r="G135" t="str">
        <f t="shared" si="21"/>
        <v>N/A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537</v>
      </c>
      <c r="V136" s="111" t="s">
        <v>412</v>
      </c>
    </row>
    <row r="137" spans="1:22" x14ac:dyDescent="0.2">
      <c r="A137" s="111" t="s">
        <v>276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268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538</v>
      </c>
      <c r="V137" s="111" t="s">
        <v>412</v>
      </c>
    </row>
    <row r="138" spans="1:22" x14ac:dyDescent="0.2">
      <c r="A138" s="111" t="s">
        <v>383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269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539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796</v>
      </c>
      <c r="O139" s="111">
        <v>3.5</v>
      </c>
      <c r="P139" s="111">
        <v>3.3250000000000002</v>
      </c>
      <c r="Q139" s="111">
        <v>0</v>
      </c>
      <c r="R139" s="111">
        <v>50</v>
      </c>
      <c r="S139" s="111">
        <v>3.5</v>
      </c>
      <c r="T139" s="111">
        <v>3.6179999999999999</v>
      </c>
      <c r="U139" s="111" t="s">
        <v>797</v>
      </c>
      <c r="V139" s="111" t="s">
        <v>412</v>
      </c>
    </row>
    <row r="140" spans="1:22" x14ac:dyDescent="0.2">
      <c r="A140" s="111" t="s">
        <v>124</v>
      </c>
      <c r="B140">
        <f t="shared" si="16"/>
        <v>1985.52</v>
      </c>
      <c r="C140">
        <f t="shared" si="17"/>
        <v>1938.35</v>
      </c>
      <c r="D140">
        <f t="shared" si="18"/>
        <v>18</v>
      </c>
      <c r="E140" t="str">
        <f t="shared" si="19"/>
        <v>N/A</v>
      </c>
      <c r="F140">
        <f t="shared" si="20"/>
        <v>1867.5699</v>
      </c>
      <c r="G140" t="str">
        <f t="shared" si="21"/>
        <v>N/A</v>
      </c>
      <c r="H140" s="111"/>
      <c r="N140" s="111" t="s">
        <v>764</v>
      </c>
      <c r="O140" s="111">
        <v>6.6600000000000006E-2</v>
      </c>
      <c r="P140" s="111">
        <v>7.0800000000000002E-2</v>
      </c>
      <c r="Q140" s="111" t="s">
        <v>71</v>
      </c>
      <c r="R140" s="111">
        <v>18</v>
      </c>
      <c r="S140" s="111" t="s">
        <v>71</v>
      </c>
      <c r="T140" s="111">
        <v>7.0000000000000007E-2</v>
      </c>
      <c r="U140" s="111" t="s">
        <v>742</v>
      </c>
      <c r="V140" s="111" t="s">
        <v>412</v>
      </c>
    </row>
    <row r="141" spans="1:22" x14ac:dyDescent="0.2">
      <c r="A141" s="111" t="s">
        <v>125</v>
      </c>
      <c r="B141">
        <f t="shared" si="16"/>
        <v>1.63</v>
      </c>
      <c r="C141">
        <f t="shared" si="17"/>
        <v>1.5549999999999999</v>
      </c>
      <c r="D141" t="str">
        <f t="shared" si="18"/>
        <v>N/A</v>
      </c>
      <c r="E141" t="str">
        <f t="shared" si="19"/>
        <v>N/A</v>
      </c>
      <c r="F141" t="str">
        <f t="shared" si="20"/>
        <v>N/A</v>
      </c>
      <c r="G141" t="str">
        <f t="shared" si="21"/>
        <v>N/A</v>
      </c>
      <c r="H141" s="111"/>
      <c r="N141" s="111" t="s">
        <v>270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540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541</v>
      </c>
      <c r="V142" s="111" t="s">
        <v>412</v>
      </c>
    </row>
    <row r="143" spans="1:22" x14ac:dyDescent="0.2">
      <c r="A143" s="111" t="s">
        <v>126</v>
      </c>
      <c r="B143">
        <f t="shared" si="16"/>
        <v>21.52</v>
      </c>
      <c r="C143">
        <f t="shared" si="17"/>
        <v>20.62</v>
      </c>
      <c r="D143">
        <f t="shared" si="18"/>
        <v>15</v>
      </c>
      <c r="E143">
        <f t="shared" si="19"/>
        <v>21</v>
      </c>
      <c r="F143">
        <f t="shared" si="20"/>
        <v>20.079999999999998</v>
      </c>
      <c r="G143">
        <f t="shared" si="21"/>
        <v>19.2</v>
      </c>
      <c r="H143" s="111"/>
      <c r="N143" s="111" t="s">
        <v>116</v>
      </c>
      <c r="O143" s="111">
        <v>7.65</v>
      </c>
      <c r="P143" s="111">
        <v>7.4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542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271</v>
      </c>
      <c r="O145" s="111">
        <v>0.57999999999999996</v>
      </c>
      <c r="P145" s="111">
        <v>0.56799999999999995</v>
      </c>
      <c r="Q145" s="111">
        <v>14</v>
      </c>
      <c r="R145" s="111">
        <v>25</v>
      </c>
      <c r="S145" s="111">
        <v>0.58599999999999997</v>
      </c>
      <c r="T145" s="111">
        <v>0.56000000000000005</v>
      </c>
      <c r="U145" s="111" t="s">
        <v>543</v>
      </c>
      <c r="V145" s="111" t="s">
        <v>412</v>
      </c>
    </row>
    <row r="146" spans="1:22" x14ac:dyDescent="0.2">
      <c r="A146" s="111" t="s">
        <v>404</v>
      </c>
      <c r="B146">
        <f t="shared" si="16"/>
        <v>2541.3101000000001</v>
      </c>
      <c r="C146">
        <f t="shared" si="17"/>
        <v>2309.6698999999999</v>
      </c>
      <c r="D146">
        <f t="shared" si="18"/>
        <v>10</v>
      </c>
      <c r="E146">
        <f t="shared" si="19"/>
        <v>22</v>
      </c>
      <c r="F146">
        <f t="shared" si="20"/>
        <v>2465.7199999999998</v>
      </c>
      <c r="G146">
        <f t="shared" si="21"/>
        <v>2345.8798999999999</v>
      </c>
      <c r="H146" s="111"/>
      <c r="N146" s="111" t="s">
        <v>118</v>
      </c>
      <c r="O146" s="111">
        <v>0.5</v>
      </c>
      <c r="P146" s="111">
        <v>0.54200000000000004</v>
      </c>
      <c r="Q146" s="111">
        <v>24</v>
      </c>
      <c r="R146" s="111">
        <v>4</v>
      </c>
      <c r="S146" s="111">
        <v>0.41799999999999998</v>
      </c>
      <c r="T146" s="111">
        <v>0.52400000000000002</v>
      </c>
      <c r="U146" s="111" t="s">
        <v>392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4.45</v>
      </c>
      <c r="P147" s="111">
        <v>3.84</v>
      </c>
      <c r="Q147" s="111">
        <v>14</v>
      </c>
      <c r="R147" s="111">
        <v>24</v>
      </c>
      <c r="S147" s="111">
        <v>3.92</v>
      </c>
      <c r="T147" s="111">
        <v>3.85</v>
      </c>
      <c r="U147" s="111" t="s">
        <v>544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4987.5097999999998</v>
      </c>
      <c r="P148" s="111">
        <v>4868.5600999999997</v>
      </c>
      <c r="Q148" s="111">
        <v>18</v>
      </c>
      <c r="R148" s="111" t="s">
        <v>71</v>
      </c>
      <c r="S148" s="111">
        <v>4682.5097999999998</v>
      </c>
      <c r="T148" s="111" t="s">
        <v>71</v>
      </c>
      <c r="U148" s="111" t="s">
        <v>13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798</v>
      </c>
      <c r="O149" s="111">
        <v>6178.5</v>
      </c>
      <c r="P149" s="111">
        <v>6076.75</v>
      </c>
      <c r="Q149" s="111">
        <v>12</v>
      </c>
      <c r="R149" s="111">
        <v>22</v>
      </c>
      <c r="S149" s="111">
        <v>5992.4902000000002</v>
      </c>
      <c r="T149" s="111">
        <v>5512.1801999999998</v>
      </c>
      <c r="U149" s="111" t="s">
        <v>798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799</v>
      </c>
      <c r="O150" s="111">
        <v>6074.3500999999997</v>
      </c>
      <c r="P150" s="111">
        <v>5569.5698000000002</v>
      </c>
      <c r="Q150" s="111">
        <v>4</v>
      </c>
      <c r="R150" s="111" t="s">
        <v>71</v>
      </c>
      <c r="S150" s="111">
        <v>6045.9701999999997</v>
      </c>
      <c r="T150" s="111" t="s">
        <v>71</v>
      </c>
      <c r="U150" s="111" t="s">
        <v>799</v>
      </c>
      <c r="V150" s="111" t="s">
        <v>412</v>
      </c>
    </row>
    <row r="151" spans="1:22" x14ac:dyDescent="0.2">
      <c r="A151" s="111" t="s">
        <v>128</v>
      </c>
      <c r="B151">
        <f t="shared" si="16"/>
        <v>1.79</v>
      </c>
      <c r="C151">
        <f t="shared" si="17"/>
        <v>1.7150000000000001</v>
      </c>
      <c r="D151">
        <f t="shared" si="18"/>
        <v>14</v>
      </c>
      <c r="E151">
        <f t="shared" si="19"/>
        <v>25</v>
      </c>
      <c r="F151">
        <f t="shared" si="20"/>
        <v>1.8</v>
      </c>
      <c r="G151">
        <f t="shared" si="21"/>
        <v>1.69</v>
      </c>
      <c r="H151" s="111"/>
      <c r="N151" s="111" t="s">
        <v>800</v>
      </c>
      <c r="O151" s="111">
        <v>8750.8603999999996</v>
      </c>
      <c r="P151" s="111">
        <v>8270.1396000000004</v>
      </c>
      <c r="Q151" s="111">
        <v>10</v>
      </c>
      <c r="R151" s="111">
        <v>23</v>
      </c>
      <c r="S151" s="111">
        <v>8588.4297000000006</v>
      </c>
      <c r="T151" s="111">
        <v>8399.9902000000002</v>
      </c>
      <c r="U151" s="111" t="s">
        <v>800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801</v>
      </c>
      <c r="O152" s="111">
        <v>6258.5</v>
      </c>
      <c r="P152" s="111">
        <v>6118.9399000000003</v>
      </c>
      <c r="Q152" s="111">
        <v>10</v>
      </c>
      <c r="R152" s="111">
        <v>21</v>
      </c>
      <c r="S152" s="111">
        <v>6172.5097999999998</v>
      </c>
      <c r="T152" s="111">
        <v>5791.8999000000003</v>
      </c>
      <c r="U152" s="111" t="s">
        <v>801</v>
      </c>
      <c r="V152" s="111" t="s">
        <v>412</v>
      </c>
    </row>
    <row r="153" spans="1:22" x14ac:dyDescent="0.2">
      <c r="A153" s="111" t="s">
        <v>284</v>
      </c>
      <c r="B153">
        <f t="shared" si="16"/>
        <v>0.435</v>
      </c>
      <c r="C153">
        <f t="shared" si="17"/>
        <v>0.31900000000000001</v>
      </c>
      <c r="D153" t="str">
        <f t="shared" si="18"/>
        <v>N/A</v>
      </c>
      <c r="E153" t="str">
        <f t="shared" si="19"/>
        <v>N/A</v>
      </c>
      <c r="F153" t="str">
        <f t="shared" si="20"/>
        <v>N/A</v>
      </c>
      <c r="G153" t="str">
        <f t="shared" si="21"/>
        <v>N/A</v>
      </c>
      <c r="H153" s="111"/>
      <c r="N153" s="111" t="s">
        <v>802</v>
      </c>
      <c r="O153" s="111">
        <v>10016.3701</v>
      </c>
      <c r="P153" s="111">
        <v>9698.5195000000003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802</v>
      </c>
      <c r="V153" s="111" t="s">
        <v>412</v>
      </c>
    </row>
    <row r="154" spans="1:22" x14ac:dyDescent="0.2">
      <c r="A154" s="111" t="s">
        <v>285</v>
      </c>
      <c r="B154">
        <f t="shared" si="16"/>
        <v>3.13</v>
      </c>
      <c r="C154">
        <f t="shared" si="17"/>
        <v>2.77</v>
      </c>
      <c r="D154">
        <f t="shared" si="18"/>
        <v>6</v>
      </c>
      <c r="E154">
        <f t="shared" si="19"/>
        <v>25</v>
      </c>
      <c r="F154">
        <f t="shared" si="20"/>
        <v>2.95</v>
      </c>
      <c r="G154">
        <f t="shared" si="21"/>
        <v>2.76</v>
      </c>
      <c r="H154" s="111"/>
      <c r="N154" s="111" t="s">
        <v>803</v>
      </c>
      <c r="O154" s="111">
        <v>7990.4502000000002</v>
      </c>
      <c r="P154" s="111">
        <v>7629.5897999999997</v>
      </c>
      <c r="Q154" s="111">
        <v>6</v>
      </c>
      <c r="R154" s="111">
        <v>22</v>
      </c>
      <c r="S154" s="111">
        <v>7928.6698999999999</v>
      </c>
      <c r="T154" s="111">
        <v>7466.4399000000003</v>
      </c>
      <c r="U154" s="111" t="s">
        <v>803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804</v>
      </c>
      <c r="O155" s="111">
        <v>5111.7597999999998</v>
      </c>
      <c r="P155" s="111">
        <v>4899.8100999999997</v>
      </c>
      <c r="Q155" s="111">
        <v>16</v>
      </c>
      <c r="R155" s="111">
        <v>22</v>
      </c>
      <c r="S155" s="111">
        <v>4953.6000999999997</v>
      </c>
      <c r="T155" s="111">
        <v>4780.6602000000003</v>
      </c>
      <c r="U155" s="111" t="s">
        <v>804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805</v>
      </c>
      <c r="O156" s="111">
        <v>6434.3900999999996</v>
      </c>
      <c r="P156" s="111">
        <v>6199.4301999999998</v>
      </c>
      <c r="Q156" s="111">
        <v>0</v>
      </c>
      <c r="R156" s="111" t="s">
        <v>71</v>
      </c>
      <c r="S156" s="111">
        <v>6434.3900999999996</v>
      </c>
      <c r="T156" s="111" t="s">
        <v>71</v>
      </c>
      <c r="U156" s="111" t="s">
        <v>805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272</v>
      </c>
      <c r="O157" s="111">
        <v>1185.29</v>
      </c>
      <c r="P157" s="111">
        <v>1157</v>
      </c>
      <c r="Q157" s="111">
        <v>18</v>
      </c>
      <c r="R157" s="111" t="s">
        <v>71</v>
      </c>
      <c r="S157" s="111">
        <v>1113.8699999999999</v>
      </c>
      <c r="T157" s="111" t="s">
        <v>71</v>
      </c>
      <c r="U157" s="111" t="s">
        <v>413</v>
      </c>
      <c r="V157" s="111" t="s">
        <v>412</v>
      </c>
    </row>
    <row r="158" spans="1:22" x14ac:dyDescent="0.2">
      <c r="A158" s="111" t="s">
        <v>130</v>
      </c>
      <c r="B158">
        <f t="shared" si="16"/>
        <v>1.1399999999999999</v>
      </c>
      <c r="C158">
        <f t="shared" si="17"/>
        <v>1.0620000000000001</v>
      </c>
      <c r="D158">
        <f t="shared" si="18"/>
        <v>1</v>
      </c>
      <c r="E158">
        <f t="shared" si="19"/>
        <v>12</v>
      </c>
      <c r="F158">
        <f t="shared" si="20"/>
        <v>1.1259999999999999</v>
      </c>
      <c r="G158">
        <f t="shared" si="21"/>
        <v>1.0900000000000001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412</v>
      </c>
    </row>
    <row r="159" spans="1:22" x14ac:dyDescent="0.2">
      <c r="A159" s="111" t="s">
        <v>288</v>
      </c>
      <c r="B159">
        <f t="shared" si="16"/>
        <v>6.31</v>
      </c>
      <c r="C159">
        <f t="shared" si="17"/>
        <v>6.42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765</v>
      </c>
      <c r="O159" s="111">
        <v>4965.3798999999999</v>
      </c>
      <c r="P159" s="111">
        <v>4846.5298000000003</v>
      </c>
      <c r="Q159" s="111">
        <v>8</v>
      </c>
      <c r="R159" s="111">
        <v>21</v>
      </c>
      <c r="S159" s="111">
        <v>4912.6602000000003</v>
      </c>
      <c r="T159" s="111">
        <v>4654.8301000000001</v>
      </c>
      <c r="U159" s="111" t="s">
        <v>765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806</v>
      </c>
      <c r="O160" s="111">
        <v>6099.7798000000003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806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273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273</v>
      </c>
      <c r="V161" s="111" t="s">
        <v>412</v>
      </c>
    </row>
    <row r="162" spans="1:22" x14ac:dyDescent="0.2">
      <c r="A162" s="111" t="s">
        <v>131</v>
      </c>
      <c r="B162">
        <f t="shared" si="16"/>
        <v>1.405</v>
      </c>
      <c r="C162">
        <f t="shared" si="17"/>
        <v>1.25</v>
      </c>
      <c r="D162" t="str">
        <f t="shared" si="18"/>
        <v>N/A</v>
      </c>
      <c r="E162" t="str">
        <f t="shared" si="19"/>
        <v>N/A</v>
      </c>
      <c r="F162" t="str">
        <f t="shared" si="20"/>
        <v>N/A</v>
      </c>
      <c r="G162" t="str">
        <f t="shared" si="21"/>
        <v>N/A</v>
      </c>
      <c r="H162" s="111"/>
      <c r="N162" s="111" t="s">
        <v>274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274</v>
      </c>
      <c r="V162" s="111" t="s">
        <v>412</v>
      </c>
    </row>
    <row r="163" spans="1:22" x14ac:dyDescent="0.2">
      <c r="A163" s="111" t="s">
        <v>291</v>
      </c>
      <c r="B163">
        <f t="shared" si="16"/>
        <v>3.35</v>
      </c>
      <c r="C163">
        <f t="shared" si="17"/>
        <v>3.4550000000000001</v>
      </c>
      <c r="D163">
        <f t="shared" si="18"/>
        <v>18</v>
      </c>
      <c r="E163">
        <f t="shared" si="19"/>
        <v>9</v>
      </c>
      <c r="F163">
        <f t="shared" si="20"/>
        <v>3.24</v>
      </c>
      <c r="G163">
        <f t="shared" si="21"/>
        <v>3.2349999999999999</v>
      </c>
      <c r="H163" s="111"/>
      <c r="N163" s="111" t="s">
        <v>382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2918.1698999999999</v>
      </c>
      <c r="P164" s="111">
        <v>2622.6298999999999</v>
      </c>
      <c r="Q164" s="111">
        <v>16</v>
      </c>
      <c r="R164" s="111" t="s">
        <v>71</v>
      </c>
      <c r="S164" s="111">
        <v>2774.1100999999999</v>
      </c>
      <c r="T164" s="111" t="s">
        <v>71</v>
      </c>
      <c r="U164" s="111" t="s">
        <v>14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275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275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276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276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383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807</v>
      </c>
      <c r="O168" s="111">
        <v>7985.1201000000001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807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545</v>
      </c>
      <c r="V169" s="111" t="s">
        <v>412</v>
      </c>
    </row>
    <row r="170" spans="1:22" x14ac:dyDescent="0.2">
      <c r="A170" s="111" t="s">
        <v>133</v>
      </c>
      <c r="B170">
        <f t="shared" si="16"/>
        <v>316</v>
      </c>
      <c r="C170">
        <f t="shared" si="17"/>
        <v>310</v>
      </c>
      <c r="D170" t="str">
        <f t="shared" si="18"/>
        <v>N/A</v>
      </c>
      <c r="E170" t="str">
        <f t="shared" si="19"/>
        <v>N/A</v>
      </c>
      <c r="F170" t="str">
        <f t="shared" si="20"/>
        <v>N/A</v>
      </c>
      <c r="G170" t="str">
        <f t="shared" si="21"/>
        <v>N/A</v>
      </c>
      <c r="H170" s="111"/>
      <c r="N170" s="111" t="s">
        <v>124</v>
      </c>
      <c r="O170" s="111">
        <v>1985.52</v>
      </c>
      <c r="P170" s="111">
        <v>1938.35</v>
      </c>
      <c r="Q170" s="111">
        <v>18</v>
      </c>
      <c r="R170" s="111" t="s">
        <v>71</v>
      </c>
      <c r="S170" s="111">
        <v>1867.5699</v>
      </c>
      <c r="T170" s="111" t="s">
        <v>71</v>
      </c>
      <c r="U170" s="111" t="s">
        <v>9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1.63</v>
      </c>
      <c r="P171" s="111">
        <v>1.5549999999999999</v>
      </c>
      <c r="Q171" s="111" t="s">
        <v>71</v>
      </c>
      <c r="R171" s="111" t="s">
        <v>71</v>
      </c>
      <c r="S171" s="111" t="s">
        <v>71</v>
      </c>
      <c r="T171" s="111" t="s">
        <v>71</v>
      </c>
      <c r="U171" s="111" t="s">
        <v>546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277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547</v>
      </c>
      <c r="V172" s="111" t="s">
        <v>412</v>
      </c>
    </row>
    <row r="173" spans="1:22" x14ac:dyDescent="0.2">
      <c r="A173" s="111" t="s">
        <v>134</v>
      </c>
      <c r="B173">
        <f t="shared" si="16"/>
        <v>1.7</v>
      </c>
      <c r="C173">
        <f t="shared" si="17"/>
        <v>1.53</v>
      </c>
      <c r="D173">
        <f t="shared" si="18"/>
        <v>5</v>
      </c>
      <c r="E173">
        <f t="shared" si="19"/>
        <v>23</v>
      </c>
      <c r="F173">
        <f t="shared" si="20"/>
        <v>1.71</v>
      </c>
      <c r="G173">
        <f t="shared" si="21"/>
        <v>1.655</v>
      </c>
      <c r="H173" s="111"/>
      <c r="N173" s="111" t="s">
        <v>126</v>
      </c>
      <c r="O173" s="111">
        <v>21.52</v>
      </c>
      <c r="P173" s="111">
        <v>20.62</v>
      </c>
      <c r="Q173" s="111">
        <v>15</v>
      </c>
      <c r="R173" s="111">
        <v>21</v>
      </c>
      <c r="S173" s="111">
        <v>20.079999999999998</v>
      </c>
      <c r="T173" s="111">
        <v>19.2</v>
      </c>
      <c r="U173" s="111" t="s">
        <v>73</v>
      </c>
      <c r="V173" s="111" t="s">
        <v>412</v>
      </c>
    </row>
    <row r="174" spans="1:22" x14ac:dyDescent="0.2">
      <c r="A174" s="111" t="s">
        <v>299</v>
      </c>
      <c r="B174">
        <f t="shared" si="16"/>
        <v>1.93</v>
      </c>
      <c r="C174">
        <f t="shared" si="17"/>
        <v>1.64</v>
      </c>
      <c r="D174">
        <f t="shared" si="18"/>
        <v>40</v>
      </c>
      <c r="E174" t="str">
        <f t="shared" si="19"/>
        <v>N/A</v>
      </c>
      <c r="F174">
        <f t="shared" si="20"/>
        <v>1.87</v>
      </c>
      <c r="G174" t="str">
        <f t="shared" si="21"/>
        <v>N/A</v>
      </c>
      <c r="H174" s="111"/>
      <c r="N174" s="111" t="s">
        <v>766</v>
      </c>
      <c r="O174" s="111">
        <v>0.47199999999999998</v>
      </c>
      <c r="P174" s="111">
        <v>0.48549999999999999</v>
      </c>
      <c r="Q174" s="111">
        <v>15</v>
      </c>
      <c r="R174" s="111">
        <v>4</v>
      </c>
      <c r="S174" s="111">
        <v>0.502</v>
      </c>
      <c r="T174" s="111">
        <v>0.47299999999999998</v>
      </c>
      <c r="U174" s="111" t="s">
        <v>709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278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549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790</v>
      </c>
      <c r="N177" s="111" t="s">
        <v>404</v>
      </c>
      <c r="O177" s="111">
        <v>2541.3101000000001</v>
      </c>
      <c r="P177" s="111">
        <v>2309.6698999999999</v>
      </c>
      <c r="Q177" s="111">
        <v>10</v>
      </c>
      <c r="R177" s="111">
        <v>22</v>
      </c>
      <c r="S177" s="111">
        <v>2465.7199999999998</v>
      </c>
      <c r="T177" s="111">
        <v>2345.8798999999999</v>
      </c>
      <c r="U177" s="111" t="s">
        <v>404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279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550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280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551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281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552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282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553</v>
      </c>
      <c r="V181" s="111" t="s">
        <v>412</v>
      </c>
    </row>
    <row r="182" spans="1:22" x14ac:dyDescent="0.2">
      <c r="A182" s="111" t="s">
        <v>137</v>
      </c>
      <c r="B182">
        <f t="shared" si="16"/>
        <v>0.435</v>
      </c>
      <c r="C182">
        <f t="shared" si="17"/>
        <v>0.40899999999999997</v>
      </c>
      <c r="D182">
        <f t="shared" si="18"/>
        <v>8</v>
      </c>
      <c r="E182" t="str">
        <f t="shared" si="19"/>
        <v>N/A</v>
      </c>
      <c r="F182">
        <f t="shared" si="20"/>
        <v>0.439</v>
      </c>
      <c r="G182" t="str">
        <f t="shared" si="21"/>
        <v>N/A</v>
      </c>
      <c r="H182" s="111"/>
      <c r="N182" s="111" t="s">
        <v>128</v>
      </c>
      <c r="O182" s="111">
        <v>1.79</v>
      </c>
      <c r="P182" s="111">
        <v>1.7150000000000001</v>
      </c>
      <c r="Q182" s="111">
        <v>14</v>
      </c>
      <c r="R182" s="111">
        <v>25</v>
      </c>
      <c r="S182" s="111">
        <v>1.8</v>
      </c>
      <c r="T182" s="111">
        <v>1.69</v>
      </c>
      <c r="U182" s="111" t="s">
        <v>554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283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555</v>
      </c>
      <c r="V183" s="111" t="s">
        <v>412</v>
      </c>
    </row>
    <row r="184" spans="1:22" x14ac:dyDescent="0.2">
      <c r="A184" s="111" t="s">
        <v>139</v>
      </c>
      <c r="B184">
        <f t="shared" si="16"/>
        <v>1.258</v>
      </c>
      <c r="C184">
        <f t="shared" si="17"/>
        <v>1.17</v>
      </c>
      <c r="D184" t="str">
        <f t="shared" si="18"/>
        <v>N/A</v>
      </c>
      <c r="E184" t="str">
        <f t="shared" si="19"/>
        <v>N/A</v>
      </c>
      <c r="F184" t="str">
        <f t="shared" si="20"/>
        <v>N/A</v>
      </c>
      <c r="G184" t="str">
        <f t="shared" si="21"/>
        <v>N/A</v>
      </c>
      <c r="H184" s="111"/>
      <c r="N184" s="111" t="s">
        <v>284</v>
      </c>
      <c r="O184" s="111">
        <v>0.435</v>
      </c>
      <c r="P184" s="111">
        <v>0.31900000000000001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393</v>
      </c>
      <c r="V184" s="111" t="s">
        <v>412</v>
      </c>
    </row>
    <row r="185" spans="1:22" x14ac:dyDescent="0.2">
      <c r="A185" s="111" t="s">
        <v>140</v>
      </c>
      <c r="B185">
        <f t="shared" si="16"/>
        <v>7.82</v>
      </c>
      <c r="C185">
        <f t="shared" si="17"/>
        <v>7.3</v>
      </c>
      <c r="D185">
        <f t="shared" si="18"/>
        <v>9</v>
      </c>
      <c r="E185" t="str">
        <f t="shared" si="19"/>
        <v>N/A</v>
      </c>
      <c r="F185">
        <f t="shared" si="20"/>
        <v>7.42</v>
      </c>
      <c r="G185" t="str">
        <f t="shared" si="21"/>
        <v>N/A</v>
      </c>
      <c r="H185" s="111"/>
      <c r="N185" s="111" t="s">
        <v>285</v>
      </c>
      <c r="O185" s="111">
        <v>3.13</v>
      </c>
      <c r="P185" s="111">
        <v>2.77</v>
      </c>
      <c r="Q185" s="111">
        <v>6</v>
      </c>
      <c r="R185" s="111">
        <v>25</v>
      </c>
      <c r="S185" s="111">
        <v>2.95</v>
      </c>
      <c r="T185" s="111">
        <v>2.76</v>
      </c>
      <c r="U185" s="111" t="s">
        <v>556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286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557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287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558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767</v>
      </c>
      <c r="O188" s="111">
        <v>5.08</v>
      </c>
      <c r="P188" s="111">
        <v>5.14</v>
      </c>
      <c r="Q188" s="111" t="s">
        <v>71</v>
      </c>
      <c r="R188" s="111">
        <v>4</v>
      </c>
      <c r="S188" s="111" t="s">
        <v>71</v>
      </c>
      <c r="T188" s="111">
        <v>4.79</v>
      </c>
      <c r="U188" s="111" t="s">
        <v>749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1.1399999999999999</v>
      </c>
      <c r="P189" s="111">
        <v>1.0620000000000001</v>
      </c>
      <c r="Q189" s="111">
        <v>1</v>
      </c>
      <c r="R189" s="111">
        <v>12</v>
      </c>
      <c r="S189" s="111">
        <v>1.1259999999999999</v>
      </c>
      <c r="T189" s="111">
        <v>1.0900000000000001</v>
      </c>
      <c r="U189" s="111" t="s">
        <v>559</v>
      </c>
      <c r="V189" s="111" t="s">
        <v>412</v>
      </c>
    </row>
    <row r="190" spans="1:22" x14ac:dyDescent="0.2">
      <c r="A190" s="111" t="s">
        <v>143</v>
      </c>
      <c r="B190">
        <f t="shared" si="16"/>
        <v>18.3</v>
      </c>
      <c r="C190">
        <f t="shared" si="17"/>
        <v>18.18</v>
      </c>
      <c r="D190">
        <f t="shared" si="18"/>
        <v>21</v>
      </c>
      <c r="E190">
        <f t="shared" si="19"/>
        <v>31</v>
      </c>
      <c r="F190">
        <f t="shared" si="20"/>
        <v>17.3</v>
      </c>
      <c r="G190">
        <f t="shared" si="21"/>
        <v>16.96</v>
      </c>
      <c r="H190" s="111"/>
      <c r="N190" s="111" t="s">
        <v>288</v>
      </c>
      <c r="O190" s="111">
        <v>6.31</v>
      </c>
      <c r="P190" s="111">
        <v>6.42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436</v>
      </c>
      <c r="V190" s="111" t="s">
        <v>412</v>
      </c>
    </row>
    <row r="191" spans="1:22" x14ac:dyDescent="0.2">
      <c r="A191" s="111" t="s">
        <v>144</v>
      </c>
      <c r="B191">
        <f t="shared" si="16"/>
        <v>2.1800000000000002</v>
      </c>
      <c r="C191">
        <f t="shared" si="17"/>
        <v>2.08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289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560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290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561</v>
      </c>
      <c r="V192" s="111" t="s">
        <v>412</v>
      </c>
    </row>
    <row r="193" spans="1:22" x14ac:dyDescent="0.2">
      <c r="A193" s="111" t="s">
        <v>146</v>
      </c>
      <c r="B193">
        <f t="shared" si="16"/>
        <v>2.17</v>
      </c>
      <c r="C193">
        <f t="shared" si="17"/>
        <v>1.18</v>
      </c>
      <c r="D193" t="str">
        <f t="shared" si="18"/>
        <v>N/A</v>
      </c>
      <c r="E193" t="str">
        <f t="shared" si="19"/>
        <v>N/A</v>
      </c>
      <c r="F193" t="str">
        <f t="shared" si="20"/>
        <v>N/A</v>
      </c>
      <c r="G193" t="str">
        <f t="shared" si="21"/>
        <v>N/A</v>
      </c>
      <c r="H193" s="111"/>
      <c r="N193" s="111" t="s">
        <v>131</v>
      </c>
      <c r="O193" s="111">
        <v>1.405</v>
      </c>
      <c r="P193" s="111">
        <v>1.25</v>
      </c>
      <c r="Q193" s="111" t="s">
        <v>71</v>
      </c>
      <c r="R193" s="111" t="s">
        <v>71</v>
      </c>
      <c r="S193" s="111" t="s">
        <v>71</v>
      </c>
      <c r="T193" s="111" t="s">
        <v>71</v>
      </c>
      <c r="U193" s="111" t="s">
        <v>562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291</v>
      </c>
      <c r="O194" s="111">
        <v>3.35</v>
      </c>
      <c r="P194" s="111">
        <v>3.4550000000000001</v>
      </c>
      <c r="Q194" s="111">
        <v>18</v>
      </c>
      <c r="R194" s="111">
        <v>9</v>
      </c>
      <c r="S194" s="111">
        <v>3.24</v>
      </c>
      <c r="T194" s="111">
        <v>3.2349999999999999</v>
      </c>
      <c r="U194" s="111" t="s">
        <v>563</v>
      </c>
      <c r="V194" s="111" t="s">
        <v>412</v>
      </c>
    </row>
    <row r="195" spans="1:22" x14ac:dyDescent="0.2">
      <c r="A195" s="111" t="s">
        <v>148</v>
      </c>
      <c r="B195">
        <f t="shared" si="16"/>
        <v>0.82</v>
      </c>
      <c r="C195">
        <f t="shared" si="17"/>
        <v>0.79200000000000004</v>
      </c>
      <c r="D195">
        <f t="shared" si="18"/>
        <v>7</v>
      </c>
      <c r="E195" t="str">
        <f t="shared" si="19"/>
        <v>N/A</v>
      </c>
      <c r="F195">
        <f t="shared" si="20"/>
        <v>0.82299999999999995</v>
      </c>
      <c r="G195" t="str">
        <f t="shared" si="21"/>
        <v>N/A</v>
      </c>
      <c r="H195" s="111"/>
      <c r="N195" s="111" t="s">
        <v>292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564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293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565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6.58</v>
      </c>
      <c r="C197">
        <f t="shared" ref="C197:C260" si="23">VLOOKUP($A197,$N$5:$U$375,3,FALSE)</f>
        <v>6.28</v>
      </c>
      <c r="D197">
        <f t="shared" ref="D197:D260" si="24">VLOOKUP($A197,$N$5:$U$375,4,FALSE)</f>
        <v>7</v>
      </c>
      <c r="E197" t="str">
        <f t="shared" ref="E197:E260" si="25">VLOOKUP($A197,$N$5:$U$375,5,FALSE)</f>
        <v>N/A</v>
      </c>
      <c r="F197">
        <f t="shared" ref="F197:F260" si="26">VLOOKUP($A197,$N$5:$U$375,6,FALSE)</f>
        <v>6.57</v>
      </c>
      <c r="G197" t="str">
        <f t="shared" ref="G197:G260" si="27">VLOOKUP($A197,$N$5:$U$375,7,FALSE)</f>
        <v>N/A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566</v>
      </c>
      <c r="V197" s="111" t="s">
        <v>412</v>
      </c>
    </row>
    <row r="198" spans="1:22" x14ac:dyDescent="0.2">
      <c r="A198" s="111" t="s">
        <v>308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768</v>
      </c>
      <c r="O198" s="111">
        <v>0.39600000000000002</v>
      </c>
      <c r="P198" s="111">
        <v>0.41</v>
      </c>
      <c r="Q198" s="111" t="s">
        <v>71</v>
      </c>
      <c r="R198" s="111">
        <v>12</v>
      </c>
      <c r="S198" s="111" t="s">
        <v>71</v>
      </c>
      <c r="T198" s="111">
        <v>0.40600000000000003</v>
      </c>
      <c r="U198" s="111" t="s">
        <v>769</v>
      </c>
      <c r="V198" s="111" t="s">
        <v>412</v>
      </c>
    </row>
    <row r="199" spans="1:22" x14ac:dyDescent="0.2">
      <c r="A199" s="111" t="s">
        <v>309</v>
      </c>
      <c r="B199">
        <f t="shared" si="22"/>
        <v>1.44</v>
      </c>
      <c r="C199">
        <f t="shared" si="23"/>
        <v>1.1200000000000001</v>
      </c>
      <c r="D199" t="str">
        <f t="shared" si="24"/>
        <v>N/A</v>
      </c>
      <c r="E199" t="str">
        <f t="shared" si="25"/>
        <v>N/A</v>
      </c>
      <c r="F199" t="str">
        <f t="shared" si="26"/>
        <v>N/A</v>
      </c>
      <c r="G199" t="str">
        <f t="shared" si="27"/>
        <v>N/A</v>
      </c>
      <c r="H199" s="111"/>
      <c r="N199" s="111" t="s">
        <v>294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567</v>
      </c>
      <c r="V199" s="111" t="s">
        <v>412</v>
      </c>
    </row>
    <row r="200" spans="1:22" x14ac:dyDescent="0.2">
      <c r="A200" s="111" t="s">
        <v>150</v>
      </c>
      <c r="B200">
        <f t="shared" si="22"/>
        <v>0.252</v>
      </c>
      <c r="C200">
        <f t="shared" si="23"/>
        <v>0.252</v>
      </c>
      <c r="D200" t="str">
        <f t="shared" si="24"/>
        <v>N/A</v>
      </c>
      <c r="E200">
        <f t="shared" si="25"/>
        <v>2</v>
      </c>
      <c r="F200" t="str">
        <f t="shared" si="26"/>
        <v>N/A</v>
      </c>
      <c r="G200">
        <f t="shared" si="27"/>
        <v>0.23</v>
      </c>
      <c r="H200" s="111"/>
      <c r="N200" s="111" t="s">
        <v>295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568</v>
      </c>
      <c r="V200" s="111" t="s">
        <v>412</v>
      </c>
    </row>
    <row r="201" spans="1:22" x14ac:dyDescent="0.2">
      <c r="A201" s="111" t="s">
        <v>310</v>
      </c>
      <c r="B201">
        <f t="shared" si="22"/>
        <v>0.21</v>
      </c>
      <c r="C201">
        <f t="shared" si="23"/>
        <v>0.19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296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569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316</v>
      </c>
      <c r="P202" s="111">
        <v>310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570</v>
      </c>
      <c r="V202" s="111" t="s">
        <v>412</v>
      </c>
    </row>
    <row r="203" spans="1:22" x14ac:dyDescent="0.2">
      <c r="A203" s="111" t="s">
        <v>312</v>
      </c>
      <c r="B203">
        <f t="shared" si="22"/>
        <v>1.68</v>
      </c>
      <c r="C203">
        <f t="shared" si="23"/>
        <v>1.66</v>
      </c>
      <c r="D203" t="str">
        <f t="shared" si="24"/>
        <v>N/A</v>
      </c>
      <c r="E203" t="str">
        <f t="shared" si="25"/>
        <v>N/A</v>
      </c>
      <c r="F203" t="str">
        <f t="shared" si="26"/>
        <v>N/A</v>
      </c>
      <c r="G203" t="str">
        <f t="shared" si="27"/>
        <v>N/A</v>
      </c>
      <c r="H203" s="111"/>
      <c r="N203" s="111" t="s">
        <v>297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571</v>
      </c>
      <c r="V203" s="111" t="s">
        <v>412</v>
      </c>
    </row>
    <row r="204" spans="1:22" x14ac:dyDescent="0.2">
      <c r="A204" s="111" t="s">
        <v>313</v>
      </c>
      <c r="B204">
        <f t="shared" si="22"/>
        <v>3.77</v>
      </c>
      <c r="C204">
        <f t="shared" si="23"/>
        <v>3.81</v>
      </c>
      <c r="D204" t="str">
        <f t="shared" si="24"/>
        <v>N/A</v>
      </c>
      <c r="E204">
        <f t="shared" si="25"/>
        <v>37</v>
      </c>
      <c r="F204" t="str">
        <f t="shared" si="26"/>
        <v>N/A</v>
      </c>
      <c r="G204">
        <f t="shared" si="27"/>
        <v>3.79</v>
      </c>
      <c r="H204" s="111"/>
      <c r="N204" s="111" t="s">
        <v>298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572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1.7</v>
      </c>
      <c r="P205" s="111">
        <v>1.53</v>
      </c>
      <c r="Q205" s="111">
        <v>5</v>
      </c>
      <c r="R205" s="111">
        <v>23</v>
      </c>
      <c r="S205" s="111">
        <v>1.71</v>
      </c>
      <c r="T205" s="111">
        <v>1.655</v>
      </c>
      <c r="U205" s="111" t="s">
        <v>573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299</v>
      </c>
      <c r="O206" s="111">
        <v>1.93</v>
      </c>
      <c r="P206" s="111">
        <v>1.64</v>
      </c>
      <c r="Q206" s="111">
        <v>40</v>
      </c>
      <c r="R206" s="111" t="s">
        <v>71</v>
      </c>
      <c r="S206" s="111">
        <v>1.87</v>
      </c>
      <c r="T206" s="111" t="s">
        <v>71</v>
      </c>
      <c r="U206" s="111" t="s">
        <v>574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300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575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576</v>
      </c>
      <c r="V208" s="111" t="s">
        <v>412</v>
      </c>
    </row>
    <row r="209" spans="1:22" x14ac:dyDescent="0.2">
      <c r="A209" s="111" t="s">
        <v>318</v>
      </c>
      <c r="B209">
        <f t="shared" si="22"/>
        <v>0.64500000000000002</v>
      </c>
      <c r="C209">
        <f t="shared" si="23"/>
        <v>0.67500000000000004</v>
      </c>
      <c r="D209">
        <f t="shared" si="24"/>
        <v>28</v>
      </c>
      <c r="E209">
        <f t="shared" si="25"/>
        <v>4</v>
      </c>
      <c r="F209">
        <f t="shared" si="26"/>
        <v>0.65</v>
      </c>
      <c r="G209">
        <f t="shared" si="27"/>
        <v>0.62</v>
      </c>
      <c r="H209" s="111"/>
      <c r="N209" s="111" t="s">
        <v>301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577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302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578</v>
      </c>
      <c r="V210" s="111" t="s">
        <v>412</v>
      </c>
    </row>
    <row r="211" spans="1:22" x14ac:dyDescent="0.2">
      <c r="A211" s="111" t="s">
        <v>151</v>
      </c>
      <c r="B211">
        <f t="shared" si="22"/>
        <v>5.95</v>
      </c>
      <c r="C211">
        <f t="shared" si="23"/>
        <v>5.85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303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579</v>
      </c>
      <c r="V211" s="111" t="s">
        <v>412</v>
      </c>
    </row>
    <row r="212" spans="1:22" x14ac:dyDescent="0.2">
      <c r="A212" s="111" t="s">
        <v>152</v>
      </c>
      <c r="B212">
        <f t="shared" si="22"/>
        <v>2.38</v>
      </c>
      <c r="C212">
        <f t="shared" si="23"/>
        <v>2.23</v>
      </c>
      <c r="D212">
        <f t="shared" si="24"/>
        <v>18</v>
      </c>
      <c r="E212">
        <f t="shared" si="25"/>
        <v>36</v>
      </c>
      <c r="F212">
        <f t="shared" si="26"/>
        <v>2.42</v>
      </c>
      <c r="G212">
        <f t="shared" si="27"/>
        <v>2.31</v>
      </c>
      <c r="H212" s="111"/>
      <c r="N212" s="111" t="s">
        <v>304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580</v>
      </c>
      <c r="V212" s="111" t="s">
        <v>412</v>
      </c>
    </row>
    <row r="213" spans="1:22" x14ac:dyDescent="0.2">
      <c r="A213" s="111" t="s">
        <v>153</v>
      </c>
      <c r="B213">
        <f t="shared" si="22"/>
        <v>37.799999999999997</v>
      </c>
      <c r="C213">
        <f t="shared" si="23"/>
        <v>39.200000000000003</v>
      </c>
      <c r="D213">
        <f t="shared" si="24"/>
        <v>12</v>
      </c>
      <c r="E213">
        <f t="shared" si="25"/>
        <v>3</v>
      </c>
      <c r="F213">
        <f t="shared" si="26"/>
        <v>38.200000000000003</v>
      </c>
      <c r="G213">
        <f t="shared" si="27"/>
        <v>36.4</v>
      </c>
      <c r="H213" s="111"/>
      <c r="N213" s="111" t="s">
        <v>137</v>
      </c>
      <c r="O213" s="111">
        <v>0.435</v>
      </c>
      <c r="P213" s="111">
        <v>0.40899999999999997</v>
      </c>
      <c r="Q213" s="111">
        <v>8</v>
      </c>
      <c r="R213" s="111" t="s">
        <v>71</v>
      </c>
      <c r="S213" s="111">
        <v>0.439</v>
      </c>
      <c r="T213" s="111" t="s">
        <v>71</v>
      </c>
      <c r="U213" s="111" t="s">
        <v>581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582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1.258</v>
      </c>
      <c r="P215" s="111">
        <v>1.17</v>
      </c>
      <c r="Q215" s="111" t="s">
        <v>71</v>
      </c>
      <c r="R215" s="111" t="s">
        <v>71</v>
      </c>
      <c r="S215" s="111" t="s">
        <v>71</v>
      </c>
      <c r="T215" s="111" t="s">
        <v>71</v>
      </c>
      <c r="U215" s="111" t="s">
        <v>583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7.82</v>
      </c>
      <c r="P216" s="111">
        <v>7.3</v>
      </c>
      <c r="Q216" s="111">
        <v>9</v>
      </c>
      <c r="R216" s="111" t="s">
        <v>71</v>
      </c>
      <c r="S216" s="111">
        <v>7.42</v>
      </c>
      <c r="T216" s="111" t="s">
        <v>71</v>
      </c>
      <c r="U216" s="111" t="s">
        <v>65</v>
      </c>
      <c r="V216" s="111" t="s">
        <v>412</v>
      </c>
    </row>
    <row r="217" spans="1:22" x14ac:dyDescent="0.2">
      <c r="A217" s="111" t="s">
        <v>156</v>
      </c>
      <c r="B217">
        <f t="shared" si="22"/>
        <v>3.27</v>
      </c>
      <c r="C217">
        <f t="shared" si="23"/>
        <v>3.25</v>
      </c>
      <c r="D217">
        <f t="shared" si="24"/>
        <v>17</v>
      </c>
      <c r="E217">
        <f t="shared" si="25"/>
        <v>31</v>
      </c>
      <c r="F217">
        <f t="shared" si="26"/>
        <v>3.3</v>
      </c>
      <c r="G217">
        <f t="shared" si="27"/>
        <v>3.39</v>
      </c>
      <c r="H217" s="111"/>
      <c r="N217" s="111" t="s">
        <v>305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584</v>
      </c>
      <c r="V217" s="111" t="s">
        <v>412</v>
      </c>
    </row>
    <row r="218" spans="1:22" x14ac:dyDescent="0.2">
      <c r="A218" s="111" t="s">
        <v>321</v>
      </c>
      <c r="B218">
        <f t="shared" si="22"/>
        <v>0.49099999999999999</v>
      </c>
      <c r="C218">
        <f t="shared" si="23"/>
        <v>0.48</v>
      </c>
      <c r="D218" t="str">
        <f t="shared" si="24"/>
        <v>N/A</v>
      </c>
      <c r="E218" t="str">
        <f t="shared" si="25"/>
        <v>N/A</v>
      </c>
      <c r="F218" t="str">
        <f t="shared" si="26"/>
        <v>N/A</v>
      </c>
      <c r="G218" t="str">
        <f t="shared" si="27"/>
        <v>N/A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585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586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306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587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18.3</v>
      </c>
      <c r="P221" s="111">
        <v>18.18</v>
      </c>
      <c r="Q221" s="111">
        <v>21</v>
      </c>
      <c r="R221" s="111">
        <v>31</v>
      </c>
      <c r="S221" s="111">
        <v>17.3</v>
      </c>
      <c r="T221" s="111">
        <v>16.96</v>
      </c>
      <c r="U221" s="111" t="s">
        <v>588</v>
      </c>
      <c r="V221" s="111" t="s">
        <v>412</v>
      </c>
    </row>
    <row r="222" spans="1:22" x14ac:dyDescent="0.2">
      <c r="A222" s="111" t="s">
        <v>158</v>
      </c>
      <c r="B222">
        <f t="shared" si="22"/>
        <v>25.88</v>
      </c>
      <c r="C222">
        <f t="shared" si="23"/>
        <v>24.5</v>
      </c>
      <c r="D222" t="str">
        <f t="shared" si="24"/>
        <v>N/A</v>
      </c>
      <c r="E222" t="str">
        <f t="shared" si="25"/>
        <v>N/A</v>
      </c>
      <c r="F222" t="str">
        <f t="shared" si="26"/>
        <v>N/A</v>
      </c>
      <c r="G222" t="str">
        <f t="shared" si="27"/>
        <v>N/A</v>
      </c>
      <c r="H222" s="111"/>
      <c r="N222" s="111" t="s">
        <v>144</v>
      </c>
      <c r="O222" s="111">
        <v>2.1800000000000002</v>
      </c>
      <c r="P222" s="111">
        <v>2.08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589</v>
      </c>
      <c r="V222" s="111" t="s">
        <v>412</v>
      </c>
    </row>
    <row r="223" spans="1:22" x14ac:dyDescent="0.2">
      <c r="A223" s="111" t="s">
        <v>159</v>
      </c>
      <c r="B223">
        <f t="shared" si="22"/>
        <v>4.47</v>
      </c>
      <c r="C223">
        <f t="shared" si="23"/>
        <v>4.21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590</v>
      </c>
      <c r="V223" s="111" t="s">
        <v>412</v>
      </c>
    </row>
    <row r="224" spans="1:22" x14ac:dyDescent="0.2">
      <c r="A224" s="111" t="s">
        <v>160</v>
      </c>
      <c r="B224">
        <f t="shared" si="22"/>
        <v>2.59</v>
      </c>
      <c r="C224">
        <f t="shared" si="23"/>
        <v>2.54</v>
      </c>
      <c r="D224">
        <f t="shared" si="24"/>
        <v>3</v>
      </c>
      <c r="E224">
        <f t="shared" si="25"/>
        <v>25</v>
      </c>
      <c r="F224">
        <f t="shared" si="26"/>
        <v>2.68</v>
      </c>
      <c r="G224">
        <f t="shared" si="27"/>
        <v>2.7</v>
      </c>
      <c r="H224" s="111"/>
      <c r="N224" s="111" t="s">
        <v>146</v>
      </c>
      <c r="O224" s="111">
        <v>2.17</v>
      </c>
      <c r="P224" s="111">
        <v>1.18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591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592</v>
      </c>
      <c r="V225" s="111" t="s">
        <v>412</v>
      </c>
    </row>
    <row r="226" spans="1:22" x14ac:dyDescent="0.2">
      <c r="A226" s="111" t="s">
        <v>162</v>
      </c>
      <c r="B226">
        <f t="shared" si="22"/>
        <v>0.62</v>
      </c>
      <c r="C226">
        <f t="shared" si="23"/>
        <v>0.66</v>
      </c>
      <c r="D226" t="str">
        <f t="shared" si="24"/>
        <v>N/A</v>
      </c>
      <c r="E226">
        <f t="shared" si="25"/>
        <v>0</v>
      </c>
      <c r="F226" t="str">
        <f t="shared" si="26"/>
        <v>N/A</v>
      </c>
      <c r="G226">
        <f t="shared" si="27"/>
        <v>0.62</v>
      </c>
      <c r="H226" s="111"/>
      <c r="N226" s="111" t="s">
        <v>148</v>
      </c>
      <c r="O226" s="111">
        <v>0.82</v>
      </c>
      <c r="P226" s="111">
        <v>0.79200000000000004</v>
      </c>
      <c r="Q226" s="111">
        <v>7</v>
      </c>
      <c r="R226" s="111" t="s">
        <v>71</v>
      </c>
      <c r="S226" s="111">
        <v>0.82299999999999995</v>
      </c>
      <c r="T226" s="111" t="s">
        <v>71</v>
      </c>
      <c r="U226" s="111" t="s">
        <v>593</v>
      </c>
      <c r="V226" s="111" t="s">
        <v>412</v>
      </c>
    </row>
    <row r="227" spans="1:22" x14ac:dyDescent="0.2">
      <c r="A227" s="111" t="s">
        <v>163</v>
      </c>
      <c r="B227">
        <f t="shared" si="22"/>
        <v>30.94</v>
      </c>
      <c r="C227">
        <f t="shared" si="23"/>
        <v>29.02</v>
      </c>
      <c r="D227">
        <f t="shared" si="24"/>
        <v>11</v>
      </c>
      <c r="E227">
        <f t="shared" si="25"/>
        <v>22</v>
      </c>
      <c r="F227">
        <f t="shared" si="26"/>
        <v>30</v>
      </c>
      <c r="G227">
        <f t="shared" si="27"/>
        <v>27.5</v>
      </c>
      <c r="H227" s="111"/>
      <c r="N227" s="111" t="s">
        <v>307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594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6.58</v>
      </c>
      <c r="P228" s="111">
        <v>6.28</v>
      </c>
      <c r="Q228" s="111">
        <v>7</v>
      </c>
      <c r="R228" s="111" t="s">
        <v>71</v>
      </c>
      <c r="S228" s="111">
        <v>6.57</v>
      </c>
      <c r="T228" s="111" t="s">
        <v>71</v>
      </c>
      <c r="U228" s="111" t="s">
        <v>595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308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596</v>
      </c>
      <c r="V229" s="111" t="s">
        <v>412</v>
      </c>
    </row>
    <row r="230" spans="1:22" x14ac:dyDescent="0.2">
      <c r="A230" s="111" t="s">
        <v>387</v>
      </c>
      <c r="B230">
        <f t="shared" si="22"/>
        <v>2.99</v>
      </c>
      <c r="C230">
        <f t="shared" si="23"/>
        <v>2.67</v>
      </c>
      <c r="D230">
        <f t="shared" si="24"/>
        <v>20</v>
      </c>
      <c r="E230">
        <f t="shared" si="25"/>
        <v>24</v>
      </c>
      <c r="F230">
        <f t="shared" si="26"/>
        <v>2.68</v>
      </c>
      <c r="G230">
        <f t="shared" si="27"/>
        <v>2.56</v>
      </c>
      <c r="H230" s="111"/>
      <c r="N230" s="111" t="s">
        <v>309</v>
      </c>
      <c r="O230" s="111">
        <v>1.44</v>
      </c>
      <c r="P230" s="111">
        <v>1.1200000000000001</v>
      </c>
      <c r="Q230" s="111" t="s">
        <v>71</v>
      </c>
      <c r="R230" s="111" t="s">
        <v>71</v>
      </c>
      <c r="S230" s="111" t="s">
        <v>71</v>
      </c>
      <c r="T230" s="111" t="s">
        <v>71</v>
      </c>
      <c r="U230" s="111" t="s">
        <v>597</v>
      </c>
      <c r="V230" s="111" t="s">
        <v>412</v>
      </c>
    </row>
    <row r="231" spans="1:22" x14ac:dyDescent="0.2">
      <c r="A231" s="111" t="s">
        <v>326</v>
      </c>
      <c r="B231">
        <f t="shared" si="22"/>
        <v>0.51</v>
      </c>
      <c r="C231">
        <f t="shared" si="23"/>
        <v>0.59499999999999997</v>
      </c>
      <c r="D231" t="str">
        <f t="shared" si="24"/>
        <v>N/A</v>
      </c>
      <c r="E231">
        <f t="shared" si="25"/>
        <v>51</v>
      </c>
      <c r="F231" t="str">
        <f t="shared" si="26"/>
        <v>N/A</v>
      </c>
      <c r="G231">
        <f t="shared" si="27"/>
        <v>0.54</v>
      </c>
      <c r="H231" s="111"/>
      <c r="N231" s="111" t="s">
        <v>150</v>
      </c>
      <c r="O231" s="111">
        <v>0.252</v>
      </c>
      <c r="P231" s="111">
        <v>0.252</v>
      </c>
      <c r="Q231" s="111" t="s">
        <v>71</v>
      </c>
      <c r="R231" s="111">
        <v>2</v>
      </c>
      <c r="S231" s="111" t="s">
        <v>71</v>
      </c>
      <c r="T231" s="111">
        <v>0.23</v>
      </c>
      <c r="U231" s="111" t="s">
        <v>598</v>
      </c>
      <c r="V231" s="111" t="s">
        <v>412</v>
      </c>
    </row>
    <row r="232" spans="1:22" x14ac:dyDescent="0.2">
      <c r="A232" s="111" t="s">
        <v>164</v>
      </c>
      <c r="B232">
        <f t="shared" si="22"/>
        <v>45.94</v>
      </c>
      <c r="C232">
        <f t="shared" si="23"/>
        <v>45.3</v>
      </c>
      <c r="D232">
        <f t="shared" si="24"/>
        <v>16</v>
      </c>
      <c r="E232">
        <f t="shared" si="25"/>
        <v>22</v>
      </c>
      <c r="F232">
        <f t="shared" si="26"/>
        <v>46.68</v>
      </c>
      <c r="G232">
        <f t="shared" si="27"/>
        <v>43.54</v>
      </c>
      <c r="H232" s="111"/>
      <c r="N232" s="111" t="s">
        <v>310</v>
      </c>
      <c r="O232" s="111">
        <v>0.21</v>
      </c>
      <c r="P232" s="111">
        <v>0.19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599</v>
      </c>
      <c r="V232" s="111" t="s">
        <v>412</v>
      </c>
    </row>
    <row r="233" spans="1:22" x14ac:dyDescent="0.2">
      <c r="A233" s="111" t="s">
        <v>327</v>
      </c>
      <c r="B233">
        <f t="shared" si="22"/>
        <v>2.96</v>
      </c>
      <c r="C233">
        <f t="shared" si="23"/>
        <v>3.02</v>
      </c>
      <c r="D233" t="str">
        <f t="shared" si="24"/>
        <v>N/A</v>
      </c>
      <c r="E233" t="str">
        <f t="shared" si="25"/>
        <v>N/A</v>
      </c>
      <c r="F233" t="str">
        <f t="shared" si="26"/>
        <v>N/A</v>
      </c>
      <c r="G233" t="str">
        <f t="shared" si="27"/>
        <v>N/A</v>
      </c>
      <c r="H233" s="111"/>
      <c r="N233" s="111" t="s">
        <v>311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600</v>
      </c>
      <c r="V233" s="111" t="s">
        <v>412</v>
      </c>
    </row>
    <row r="234" spans="1:22" x14ac:dyDescent="0.2">
      <c r="A234" s="111" t="s">
        <v>328</v>
      </c>
      <c r="B234">
        <f t="shared" si="22"/>
        <v>0.73199999999999998</v>
      </c>
      <c r="C234">
        <f t="shared" si="23"/>
        <v>0.70399999999999996</v>
      </c>
      <c r="D234">
        <f t="shared" si="24"/>
        <v>11</v>
      </c>
      <c r="E234" t="str">
        <f t="shared" si="25"/>
        <v>N/A</v>
      </c>
      <c r="F234">
        <f t="shared" si="26"/>
        <v>0.72599999999999998</v>
      </c>
      <c r="G234" t="str">
        <f t="shared" si="27"/>
        <v>N/A</v>
      </c>
      <c r="H234" s="111"/>
      <c r="N234" s="111" t="s">
        <v>312</v>
      </c>
      <c r="O234" s="111">
        <v>1.68</v>
      </c>
      <c r="P234" s="111">
        <v>1.66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601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313</v>
      </c>
      <c r="O235" s="111">
        <v>3.77</v>
      </c>
      <c r="P235" s="111">
        <v>3.81</v>
      </c>
      <c r="Q235" s="111" t="s">
        <v>71</v>
      </c>
      <c r="R235" s="111">
        <v>37</v>
      </c>
      <c r="S235" s="111" t="s">
        <v>71</v>
      </c>
      <c r="T235" s="111">
        <v>3.79</v>
      </c>
      <c r="U235" s="111" t="s">
        <v>602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314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603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315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604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316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605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317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606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808</v>
      </c>
      <c r="O240" s="111">
        <v>1.44</v>
      </c>
      <c r="P240" s="111">
        <v>1.48</v>
      </c>
      <c r="Q240" s="111" t="s">
        <v>71</v>
      </c>
      <c r="R240" s="111">
        <v>4</v>
      </c>
      <c r="S240" s="111" t="s">
        <v>71</v>
      </c>
      <c r="T240" s="111">
        <v>1.34</v>
      </c>
      <c r="U240" s="111" t="s">
        <v>776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318</v>
      </c>
      <c r="O241" s="111">
        <v>0.64500000000000002</v>
      </c>
      <c r="P241" s="111">
        <v>0.67500000000000004</v>
      </c>
      <c r="Q241" s="111">
        <v>28</v>
      </c>
      <c r="R241" s="111">
        <v>4</v>
      </c>
      <c r="S241" s="111">
        <v>0.65</v>
      </c>
      <c r="T241" s="111">
        <v>0.62</v>
      </c>
      <c r="U241" s="111" t="s">
        <v>607</v>
      </c>
      <c r="V241" s="111" t="s">
        <v>412</v>
      </c>
    </row>
    <row r="242" spans="1:22" x14ac:dyDescent="0.2">
      <c r="A242" s="111" t="s">
        <v>335</v>
      </c>
      <c r="B242">
        <f t="shared" si="22"/>
        <v>0.442</v>
      </c>
      <c r="C242">
        <f t="shared" si="23"/>
        <v>0.434</v>
      </c>
      <c r="D242">
        <f t="shared" si="24"/>
        <v>15</v>
      </c>
      <c r="E242">
        <f t="shared" si="25"/>
        <v>38</v>
      </c>
      <c r="F242">
        <f t="shared" si="26"/>
        <v>0.43</v>
      </c>
      <c r="G242">
        <f t="shared" si="27"/>
        <v>0.42</v>
      </c>
      <c r="H242" s="111"/>
      <c r="N242" s="111" t="s">
        <v>319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608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5.95</v>
      </c>
      <c r="P243" s="111">
        <v>5.85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2.38</v>
      </c>
      <c r="P244" s="111">
        <v>2.23</v>
      </c>
      <c r="Q244" s="111">
        <v>18</v>
      </c>
      <c r="R244" s="111">
        <v>36</v>
      </c>
      <c r="S244" s="111">
        <v>2.42</v>
      </c>
      <c r="T244" s="111">
        <v>2.31</v>
      </c>
      <c r="U244" s="111" t="s">
        <v>609</v>
      </c>
      <c r="V244" s="111" t="s">
        <v>412</v>
      </c>
    </row>
    <row r="245" spans="1:22" x14ac:dyDescent="0.2">
      <c r="A245" s="111" t="s">
        <v>166</v>
      </c>
      <c r="B245">
        <f t="shared" si="22"/>
        <v>47.6</v>
      </c>
      <c r="C245">
        <f t="shared" si="23"/>
        <v>46</v>
      </c>
      <c r="D245">
        <f t="shared" si="24"/>
        <v>10</v>
      </c>
      <c r="E245">
        <f t="shared" si="25"/>
        <v>21</v>
      </c>
      <c r="F245">
        <f t="shared" si="26"/>
        <v>48.2</v>
      </c>
      <c r="G245">
        <f t="shared" si="27"/>
        <v>43</v>
      </c>
      <c r="H245" s="111"/>
      <c r="N245" s="111" t="s">
        <v>153</v>
      </c>
      <c r="O245" s="111">
        <v>37.799999999999997</v>
      </c>
      <c r="P245" s="111">
        <v>39.200000000000003</v>
      </c>
      <c r="Q245" s="111">
        <v>12</v>
      </c>
      <c r="R245" s="111">
        <v>3</v>
      </c>
      <c r="S245" s="111">
        <v>38.200000000000003</v>
      </c>
      <c r="T245" s="111">
        <v>36.4</v>
      </c>
      <c r="U245" s="111" t="s">
        <v>610</v>
      </c>
      <c r="V245" s="111" t="s">
        <v>412</v>
      </c>
    </row>
    <row r="246" spans="1:22" x14ac:dyDescent="0.2">
      <c r="A246" s="111" t="s">
        <v>167</v>
      </c>
      <c r="B246">
        <f t="shared" si="22"/>
        <v>33.5</v>
      </c>
      <c r="C246">
        <f t="shared" si="23"/>
        <v>33</v>
      </c>
      <c r="D246">
        <f t="shared" si="24"/>
        <v>28</v>
      </c>
      <c r="E246">
        <f t="shared" si="25"/>
        <v>43</v>
      </c>
      <c r="F246">
        <f t="shared" si="26"/>
        <v>33</v>
      </c>
      <c r="G246">
        <f t="shared" si="27"/>
        <v>32.4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611</v>
      </c>
      <c r="V246" s="111" t="s">
        <v>412</v>
      </c>
    </row>
    <row r="247" spans="1:22" x14ac:dyDescent="0.2">
      <c r="A247" s="111" t="s">
        <v>168</v>
      </c>
      <c r="B247">
        <f t="shared" si="22"/>
        <v>2.6</v>
      </c>
      <c r="C247">
        <f t="shared" si="23"/>
        <v>2.36</v>
      </c>
      <c r="D247" t="str">
        <f t="shared" si="24"/>
        <v>N/A</v>
      </c>
      <c r="E247" t="str">
        <f t="shared" si="25"/>
        <v>N/A</v>
      </c>
      <c r="F247" t="str">
        <f t="shared" si="26"/>
        <v>N/A</v>
      </c>
      <c r="G247" t="str">
        <f t="shared" si="27"/>
        <v>N/A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612</v>
      </c>
      <c r="V247" s="111" t="s">
        <v>412</v>
      </c>
    </row>
    <row r="248" spans="1:22" x14ac:dyDescent="0.2">
      <c r="A248" s="111" t="s">
        <v>169</v>
      </c>
      <c r="B248">
        <f t="shared" si="22"/>
        <v>19.2</v>
      </c>
      <c r="C248">
        <f t="shared" si="23"/>
        <v>19.88</v>
      </c>
      <c r="D248" t="str">
        <f t="shared" si="24"/>
        <v>N/A</v>
      </c>
      <c r="E248">
        <f t="shared" si="25"/>
        <v>33</v>
      </c>
      <c r="F248" t="str">
        <f t="shared" si="26"/>
        <v>N/A</v>
      </c>
      <c r="G248">
        <f t="shared" si="27"/>
        <v>18.940000000000001</v>
      </c>
      <c r="H248" s="111"/>
      <c r="N248" s="111" t="s">
        <v>320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613</v>
      </c>
      <c r="V248" s="111" t="s">
        <v>412</v>
      </c>
    </row>
    <row r="249" spans="1:22" x14ac:dyDescent="0.2">
      <c r="A249" s="111" t="s">
        <v>338</v>
      </c>
      <c r="B249">
        <f t="shared" si="22"/>
        <v>2.98</v>
      </c>
      <c r="C249">
        <f t="shared" si="23"/>
        <v>2.68</v>
      </c>
      <c r="D249">
        <f t="shared" si="24"/>
        <v>3</v>
      </c>
      <c r="E249">
        <f t="shared" si="25"/>
        <v>7</v>
      </c>
      <c r="F249">
        <f t="shared" si="26"/>
        <v>2.98</v>
      </c>
      <c r="G249">
        <f t="shared" si="27"/>
        <v>2.68</v>
      </c>
      <c r="H249" s="111"/>
      <c r="N249" s="111" t="s">
        <v>156</v>
      </c>
      <c r="O249" s="111">
        <v>3.27</v>
      </c>
      <c r="P249" s="111">
        <v>3.25</v>
      </c>
      <c r="Q249" s="111">
        <v>17</v>
      </c>
      <c r="R249" s="111">
        <v>31</v>
      </c>
      <c r="S249" s="111">
        <v>3.3</v>
      </c>
      <c r="T249" s="111">
        <v>3.39</v>
      </c>
      <c r="U249" s="111" t="s">
        <v>614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321</v>
      </c>
      <c r="O250" s="111">
        <v>0.49099999999999999</v>
      </c>
      <c r="P250" s="111">
        <v>0.48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615</v>
      </c>
      <c r="V250" s="111" t="s">
        <v>412</v>
      </c>
    </row>
    <row r="251" spans="1:22" x14ac:dyDescent="0.2">
      <c r="A251" s="111" t="s">
        <v>170</v>
      </c>
      <c r="B251">
        <f t="shared" si="22"/>
        <v>15.52</v>
      </c>
      <c r="C251">
        <f t="shared" si="23"/>
        <v>16.55</v>
      </c>
      <c r="D251" t="str">
        <f t="shared" si="24"/>
        <v>N/A</v>
      </c>
      <c r="E251">
        <f t="shared" si="25"/>
        <v>26</v>
      </c>
      <c r="F251" t="str">
        <f t="shared" si="26"/>
        <v>N/A</v>
      </c>
      <c r="G251">
        <f t="shared" si="27"/>
        <v>16.8</v>
      </c>
      <c r="H251" s="111"/>
      <c r="N251" s="111" t="s">
        <v>322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616</v>
      </c>
      <c r="V251" s="111" t="s">
        <v>412</v>
      </c>
    </row>
    <row r="252" spans="1:22" x14ac:dyDescent="0.2">
      <c r="A252" s="111" t="s">
        <v>171</v>
      </c>
      <c r="B252">
        <f t="shared" si="22"/>
        <v>10.76</v>
      </c>
      <c r="C252">
        <f t="shared" si="23"/>
        <v>10.5</v>
      </c>
      <c r="D252">
        <f t="shared" si="24"/>
        <v>16</v>
      </c>
      <c r="E252">
        <f t="shared" si="25"/>
        <v>35</v>
      </c>
      <c r="F252">
        <f t="shared" si="26"/>
        <v>10.96</v>
      </c>
      <c r="G252">
        <f t="shared" si="27"/>
        <v>11.42</v>
      </c>
      <c r="H252" s="111"/>
      <c r="N252" s="111" t="s">
        <v>323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617</v>
      </c>
      <c r="V252" s="111" t="s">
        <v>412</v>
      </c>
    </row>
    <row r="253" spans="1:22" x14ac:dyDescent="0.2">
      <c r="A253" s="111" t="s">
        <v>340</v>
      </c>
      <c r="B253">
        <f t="shared" si="22"/>
        <v>0.93200000000000005</v>
      </c>
      <c r="C253">
        <f t="shared" si="23"/>
        <v>0.89</v>
      </c>
      <c r="D253">
        <f t="shared" si="24"/>
        <v>47</v>
      </c>
      <c r="E253" t="str">
        <f t="shared" si="25"/>
        <v>N/A</v>
      </c>
      <c r="F253">
        <f t="shared" si="26"/>
        <v>0.83</v>
      </c>
      <c r="G253" t="str">
        <f t="shared" si="27"/>
        <v>N/A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618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25.88</v>
      </c>
      <c r="P254" s="111">
        <v>24.5</v>
      </c>
      <c r="Q254" s="111" t="s">
        <v>71</v>
      </c>
      <c r="R254" s="111" t="s">
        <v>71</v>
      </c>
      <c r="S254" s="111" t="s">
        <v>71</v>
      </c>
      <c r="T254" s="111" t="s">
        <v>71</v>
      </c>
      <c r="U254" s="111" t="s">
        <v>619</v>
      </c>
      <c r="V254" s="111" t="s">
        <v>412</v>
      </c>
    </row>
    <row r="255" spans="1:22" x14ac:dyDescent="0.2">
      <c r="A255" s="111" t="s">
        <v>342</v>
      </c>
      <c r="B255">
        <f t="shared" si="22"/>
        <v>2.98</v>
      </c>
      <c r="C255">
        <f t="shared" si="23"/>
        <v>2.97</v>
      </c>
      <c r="D255">
        <f t="shared" si="24"/>
        <v>7</v>
      </c>
      <c r="E255">
        <f t="shared" si="25"/>
        <v>21</v>
      </c>
      <c r="F255">
        <f t="shared" si="26"/>
        <v>3.03</v>
      </c>
      <c r="G255">
        <f t="shared" si="27"/>
        <v>2.79</v>
      </c>
      <c r="H255" s="111"/>
      <c r="N255" s="111" t="s">
        <v>159</v>
      </c>
      <c r="O255" s="111">
        <v>4.47</v>
      </c>
      <c r="P255" s="111">
        <v>4.21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620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2.59</v>
      </c>
      <c r="P256" s="111">
        <v>2.54</v>
      </c>
      <c r="Q256" s="111">
        <v>3</v>
      </c>
      <c r="R256" s="111">
        <v>25</v>
      </c>
      <c r="S256" s="111">
        <v>2.68</v>
      </c>
      <c r="T256" s="111">
        <v>2.7</v>
      </c>
      <c r="U256" s="111" t="s">
        <v>621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622</v>
      </c>
      <c r="V257" s="111" t="s">
        <v>412</v>
      </c>
    </row>
    <row r="258" spans="1:22" x14ac:dyDescent="0.2">
      <c r="A258" s="111" t="s">
        <v>173</v>
      </c>
      <c r="B258">
        <f t="shared" si="22"/>
        <v>6.73</v>
      </c>
      <c r="C258">
        <f t="shared" si="23"/>
        <v>6.3719999999999999</v>
      </c>
      <c r="D258" t="str">
        <f t="shared" si="24"/>
        <v>N/A</v>
      </c>
      <c r="E258" t="str">
        <f t="shared" si="25"/>
        <v>N/A</v>
      </c>
      <c r="F258" t="str">
        <f t="shared" si="26"/>
        <v>N/A</v>
      </c>
      <c r="G258" t="str">
        <f t="shared" si="27"/>
        <v>N/A</v>
      </c>
      <c r="H258" s="111"/>
      <c r="N258" s="111" t="s">
        <v>162</v>
      </c>
      <c r="O258" s="111">
        <v>0.62</v>
      </c>
      <c r="P258" s="111">
        <v>0.66</v>
      </c>
      <c r="Q258" s="111" t="s">
        <v>71</v>
      </c>
      <c r="R258" s="111">
        <v>0</v>
      </c>
      <c r="S258" s="111" t="s">
        <v>71</v>
      </c>
      <c r="T258" s="111">
        <v>0.62</v>
      </c>
      <c r="U258" s="111" t="s">
        <v>623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30.94</v>
      </c>
      <c r="P259" s="111">
        <v>29.02</v>
      </c>
      <c r="Q259" s="111">
        <v>11</v>
      </c>
      <c r="R259" s="111">
        <v>22</v>
      </c>
      <c r="S259" s="111">
        <v>30</v>
      </c>
      <c r="T259" s="111">
        <v>27.5</v>
      </c>
      <c r="U259" s="111" t="s">
        <v>624</v>
      </c>
      <c r="V259" s="111" t="s">
        <v>412</v>
      </c>
    </row>
    <row r="260" spans="1:22" x14ac:dyDescent="0.2">
      <c r="A260" s="111" t="s">
        <v>345</v>
      </c>
      <c r="B260">
        <f t="shared" si="22"/>
        <v>6.56</v>
      </c>
      <c r="C260">
        <f t="shared" si="23"/>
        <v>6</v>
      </c>
      <c r="D260">
        <f t="shared" si="24"/>
        <v>15</v>
      </c>
      <c r="E260">
        <f t="shared" si="25"/>
        <v>38</v>
      </c>
      <c r="F260">
        <f t="shared" si="26"/>
        <v>6.16</v>
      </c>
      <c r="G260">
        <f t="shared" si="27"/>
        <v>5.68</v>
      </c>
      <c r="H260" s="111"/>
      <c r="N260" s="111" t="s">
        <v>770</v>
      </c>
      <c r="O260" s="111">
        <v>4.01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771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324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625</v>
      </c>
      <c r="V261" s="111" t="s">
        <v>412</v>
      </c>
    </row>
    <row r="262" spans="1:22" x14ac:dyDescent="0.2">
      <c r="A262" s="111" t="s">
        <v>347</v>
      </c>
      <c r="B262">
        <f t="shared" si="28"/>
        <v>9.08</v>
      </c>
      <c r="C262">
        <f t="shared" si="29"/>
        <v>9</v>
      </c>
      <c r="D262">
        <f t="shared" si="30"/>
        <v>16</v>
      </c>
      <c r="E262">
        <f t="shared" si="31"/>
        <v>25</v>
      </c>
      <c r="F262">
        <f t="shared" si="32"/>
        <v>9</v>
      </c>
      <c r="G262">
        <f t="shared" si="33"/>
        <v>8.8000000000000007</v>
      </c>
      <c r="H262" s="111"/>
      <c r="N262" s="111" t="s">
        <v>325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626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387</v>
      </c>
      <c r="O263" s="111">
        <v>2.99</v>
      </c>
      <c r="P263" s="111">
        <v>2.67</v>
      </c>
      <c r="Q263" s="111">
        <v>20</v>
      </c>
      <c r="R263" s="111">
        <v>24</v>
      </c>
      <c r="S263" s="111">
        <v>2.68</v>
      </c>
      <c r="T263" s="111">
        <v>2.56</v>
      </c>
      <c r="U263" s="111" t="s">
        <v>403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326</v>
      </c>
      <c r="O264" s="111">
        <v>0.51</v>
      </c>
      <c r="P264" s="111">
        <v>0.59499999999999997</v>
      </c>
      <c r="Q264" s="111" t="s">
        <v>71</v>
      </c>
      <c r="R264" s="111">
        <v>51</v>
      </c>
      <c r="S264" s="111" t="s">
        <v>71</v>
      </c>
      <c r="T264" s="111">
        <v>0.54</v>
      </c>
      <c r="U264" s="111" t="s">
        <v>627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809</v>
      </c>
      <c r="O265" s="111">
        <v>7387.1801999999998</v>
      </c>
      <c r="P265" s="111" t="s">
        <v>71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809</v>
      </c>
      <c r="V265" s="111" t="s">
        <v>412</v>
      </c>
    </row>
    <row r="266" spans="1:22" x14ac:dyDescent="0.2">
      <c r="A266" s="111" t="s">
        <v>175</v>
      </c>
      <c r="B266">
        <f t="shared" si="28"/>
        <v>15.8</v>
      </c>
      <c r="C266">
        <f t="shared" si="29"/>
        <v>13.9</v>
      </c>
      <c r="D266">
        <f t="shared" si="30"/>
        <v>11</v>
      </c>
      <c r="E266">
        <f t="shared" si="31"/>
        <v>32</v>
      </c>
      <c r="F266">
        <f t="shared" si="32"/>
        <v>14.6</v>
      </c>
      <c r="G266">
        <f t="shared" si="33"/>
        <v>14.4</v>
      </c>
      <c r="H266" s="111"/>
      <c r="N266" s="111" t="s">
        <v>164</v>
      </c>
      <c r="O266" s="111">
        <v>45.94</v>
      </c>
      <c r="P266" s="111">
        <v>45.3</v>
      </c>
      <c r="Q266" s="111">
        <v>16</v>
      </c>
      <c r="R266" s="111">
        <v>22</v>
      </c>
      <c r="S266" s="111">
        <v>46.68</v>
      </c>
      <c r="T266" s="111">
        <v>43.54</v>
      </c>
      <c r="U266" s="111" t="s">
        <v>6</v>
      </c>
      <c r="V266" s="111" t="s">
        <v>412</v>
      </c>
    </row>
    <row r="267" spans="1:22" x14ac:dyDescent="0.2">
      <c r="A267" s="111" t="s">
        <v>176</v>
      </c>
      <c r="B267">
        <f t="shared" si="28"/>
        <v>3.8050000000000002</v>
      </c>
      <c r="C267">
        <f t="shared" si="29"/>
        <v>3.73</v>
      </c>
      <c r="D267">
        <f t="shared" si="30"/>
        <v>10</v>
      </c>
      <c r="E267">
        <f t="shared" si="31"/>
        <v>22</v>
      </c>
      <c r="F267">
        <f t="shared" si="32"/>
        <v>3.8250000000000002</v>
      </c>
      <c r="G267">
        <f t="shared" si="33"/>
        <v>3.7549999999999999</v>
      </c>
      <c r="H267" s="111"/>
      <c r="N267" s="111" t="s">
        <v>327</v>
      </c>
      <c r="O267" s="111">
        <v>2.96</v>
      </c>
      <c r="P267" s="111">
        <v>3.02</v>
      </c>
      <c r="Q267" s="111" t="s">
        <v>71</v>
      </c>
      <c r="R267" s="111" t="s">
        <v>71</v>
      </c>
      <c r="S267" s="111" t="s">
        <v>71</v>
      </c>
      <c r="T267" s="111" t="s">
        <v>71</v>
      </c>
      <c r="U267" s="111" t="s">
        <v>628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328</v>
      </c>
      <c r="O268" s="111">
        <v>0.73199999999999998</v>
      </c>
      <c r="P268" s="111">
        <v>0.70399999999999996</v>
      </c>
      <c r="Q268" s="111">
        <v>11</v>
      </c>
      <c r="R268" s="111" t="s">
        <v>71</v>
      </c>
      <c r="S268" s="111">
        <v>0.72599999999999998</v>
      </c>
      <c r="T268" s="111" t="s">
        <v>71</v>
      </c>
      <c r="U268" s="111" t="s">
        <v>629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329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630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330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631</v>
      </c>
      <c r="V270" s="111" t="s">
        <v>412</v>
      </c>
    </row>
    <row r="271" spans="1:22" x14ac:dyDescent="0.2">
      <c r="A271" s="111" t="s">
        <v>352</v>
      </c>
      <c r="B271">
        <f t="shared" si="28"/>
        <v>0.39800000000000002</v>
      </c>
      <c r="C271">
        <f t="shared" si="29"/>
        <v>0.41</v>
      </c>
      <c r="D271" t="str">
        <f t="shared" si="30"/>
        <v>N/A</v>
      </c>
      <c r="E271">
        <f t="shared" si="31"/>
        <v>7</v>
      </c>
      <c r="F271" t="str">
        <f t="shared" si="32"/>
        <v>N/A</v>
      </c>
      <c r="G271">
        <f t="shared" si="33"/>
        <v>0.38600000000000001</v>
      </c>
      <c r="H271" s="111"/>
      <c r="N271" s="111" t="s">
        <v>331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632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165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633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332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634</v>
      </c>
      <c r="V273" s="111" t="s">
        <v>412</v>
      </c>
    </row>
    <row r="274" spans="1:22" x14ac:dyDescent="0.2">
      <c r="A274" s="111" t="s">
        <v>354</v>
      </c>
      <c r="B274">
        <f t="shared" si="28"/>
        <v>7.73</v>
      </c>
      <c r="C274">
        <f t="shared" si="29"/>
        <v>7.05</v>
      </c>
      <c r="D274" t="str">
        <f t="shared" si="30"/>
        <v>N/A</v>
      </c>
      <c r="E274" t="str">
        <f t="shared" si="31"/>
        <v>N/A</v>
      </c>
      <c r="F274" t="str">
        <f t="shared" si="32"/>
        <v>N/A</v>
      </c>
      <c r="G274" t="str">
        <f t="shared" si="33"/>
        <v>N/A</v>
      </c>
      <c r="H274" s="111"/>
      <c r="N274" s="111" t="s">
        <v>333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635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810</v>
      </c>
      <c r="O275" s="111">
        <v>2.58</v>
      </c>
      <c r="P275" s="111">
        <v>2.54</v>
      </c>
      <c r="Q275" s="111">
        <v>3</v>
      </c>
      <c r="R275" s="111">
        <v>22</v>
      </c>
      <c r="S275" s="111">
        <v>2.61</v>
      </c>
      <c r="T275" s="111">
        <v>2.4300000000000002</v>
      </c>
      <c r="U275" s="111" t="s">
        <v>810</v>
      </c>
      <c r="V275" s="111" t="s">
        <v>412</v>
      </c>
    </row>
    <row r="276" spans="1:22" x14ac:dyDescent="0.2">
      <c r="A276" s="111" t="s">
        <v>179</v>
      </c>
      <c r="B276">
        <f t="shared" si="28"/>
        <v>1.71</v>
      </c>
      <c r="C276">
        <f t="shared" si="29"/>
        <v>1.6950000000000001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334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636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335</v>
      </c>
      <c r="O277" s="111">
        <v>0.442</v>
      </c>
      <c r="P277" s="111">
        <v>0.434</v>
      </c>
      <c r="Q277" s="111">
        <v>15</v>
      </c>
      <c r="R277" s="111">
        <v>38</v>
      </c>
      <c r="S277" s="111">
        <v>0.43</v>
      </c>
      <c r="T277" s="111">
        <v>0.42</v>
      </c>
      <c r="U277" s="111" t="s">
        <v>637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811</v>
      </c>
      <c r="O278" s="111">
        <v>19.5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777</v>
      </c>
      <c r="V278" s="111" t="s">
        <v>412</v>
      </c>
    </row>
    <row r="279" spans="1:22" x14ac:dyDescent="0.2">
      <c r="A279" s="111" t="s">
        <v>358</v>
      </c>
      <c r="B279">
        <f t="shared" si="28"/>
        <v>3870.53</v>
      </c>
      <c r="C279">
        <f t="shared" si="29"/>
        <v>3778.52</v>
      </c>
      <c r="D279">
        <f t="shared" si="30"/>
        <v>18</v>
      </c>
      <c r="E279" t="str">
        <f t="shared" si="31"/>
        <v>N/A</v>
      </c>
      <c r="F279">
        <f t="shared" si="32"/>
        <v>3605.47</v>
      </c>
      <c r="G279" t="str">
        <f t="shared" si="33"/>
        <v>N/A</v>
      </c>
      <c r="H279" s="111"/>
      <c r="N279" s="111" t="s">
        <v>336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638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337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639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166</v>
      </c>
      <c r="O281" s="111">
        <v>47.6</v>
      </c>
      <c r="P281" s="111">
        <v>46</v>
      </c>
      <c r="Q281" s="111">
        <v>10</v>
      </c>
      <c r="R281" s="111">
        <v>21</v>
      </c>
      <c r="S281" s="111">
        <v>48.2</v>
      </c>
      <c r="T281" s="111">
        <v>43</v>
      </c>
      <c r="U281" s="111" t="s">
        <v>640</v>
      </c>
      <c r="V281" s="111" t="s">
        <v>412</v>
      </c>
    </row>
    <row r="282" spans="1:22" x14ac:dyDescent="0.2">
      <c r="A282" s="111" t="s">
        <v>180</v>
      </c>
      <c r="B282">
        <f t="shared" si="28"/>
        <v>13.7</v>
      </c>
      <c r="C282">
        <f t="shared" si="29"/>
        <v>12.98</v>
      </c>
      <c r="D282">
        <f t="shared" si="30"/>
        <v>5</v>
      </c>
      <c r="E282">
        <f t="shared" si="31"/>
        <v>22</v>
      </c>
      <c r="F282">
        <f t="shared" si="32"/>
        <v>13.48</v>
      </c>
      <c r="G282">
        <f t="shared" si="33"/>
        <v>13.14</v>
      </c>
      <c r="H282" s="111"/>
      <c r="N282" s="111" t="s">
        <v>167</v>
      </c>
      <c r="O282" s="111">
        <v>33.5</v>
      </c>
      <c r="P282" s="111">
        <v>33</v>
      </c>
      <c r="Q282" s="111">
        <v>28</v>
      </c>
      <c r="R282" s="111">
        <v>43</v>
      </c>
      <c r="S282" s="111">
        <v>33</v>
      </c>
      <c r="T282" s="111">
        <v>32.4</v>
      </c>
      <c r="U282" s="111" t="s">
        <v>641</v>
      </c>
      <c r="V282" s="111" t="s">
        <v>412</v>
      </c>
    </row>
    <row r="283" spans="1:22" x14ac:dyDescent="0.2">
      <c r="A283" s="111" t="s">
        <v>361</v>
      </c>
      <c r="B283">
        <f t="shared" si="28"/>
        <v>1.0900000000000001</v>
      </c>
      <c r="C283">
        <f t="shared" si="29"/>
        <v>0.995</v>
      </c>
      <c r="D283">
        <f t="shared" si="30"/>
        <v>0</v>
      </c>
      <c r="E283" t="str">
        <f t="shared" si="31"/>
        <v>N/A</v>
      </c>
      <c r="F283">
        <f t="shared" si="32"/>
        <v>1.0900000000000001</v>
      </c>
      <c r="G283" t="str">
        <f t="shared" si="33"/>
        <v>N/A</v>
      </c>
      <c r="H283" s="111"/>
      <c r="N283" s="111" t="s">
        <v>168</v>
      </c>
      <c r="O283" s="111">
        <v>2.6</v>
      </c>
      <c r="P283" s="111">
        <v>2.36</v>
      </c>
      <c r="Q283" s="111" t="s">
        <v>71</v>
      </c>
      <c r="R283" s="111" t="s">
        <v>71</v>
      </c>
      <c r="S283" s="111" t="s">
        <v>71</v>
      </c>
      <c r="T283" s="111" t="s">
        <v>71</v>
      </c>
      <c r="U283" s="111" t="s">
        <v>642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786</v>
      </c>
      <c r="O284" s="111">
        <v>2.04</v>
      </c>
      <c r="P284" s="111">
        <v>1.8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786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169</v>
      </c>
      <c r="O285" s="111">
        <v>19.2</v>
      </c>
      <c r="P285" s="111">
        <v>19.88</v>
      </c>
      <c r="Q285" s="111" t="s">
        <v>71</v>
      </c>
      <c r="R285" s="111">
        <v>33</v>
      </c>
      <c r="S285" s="111" t="s">
        <v>71</v>
      </c>
      <c r="T285" s="111">
        <v>18.940000000000001</v>
      </c>
      <c r="U285" s="111" t="s">
        <v>7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772</v>
      </c>
      <c r="O286" s="111">
        <v>7.29</v>
      </c>
      <c r="P286" s="111">
        <v>6.99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772</v>
      </c>
      <c r="V286" s="111" t="s">
        <v>412</v>
      </c>
    </row>
    <row r="287" spans="1:22" x14ac:dyDescent="0.2">
      <c r="A287" s="111" t="s">
        <v>365</v>
      </c>
      <c r="B287">
        <f t="shared" si="28"/>
        <v>0.35099999999999998</v>
      </c>
      <c r="C287">
        <f t="shared" si="29"/>
        <v>0.32100000000000001</v>
      </c>
      <c r="D287">
        <f t="shared" si="30"/>
        <v>14</v>
      </c>
      <c r="E287">
        <f t="shared" si="31"/>
        <v>21</v>
      </c>
      <c r="F287">
        <f t="shared" si="32"/>
        <v>0.33500000000000002</v>
      </c>
      <c r="G287">
        <f t="shared" si="33"/>
        <v>0.30299999999999999</v>
      </c>
      <c r="N287" s="111" t="s">
        <v>338</v>
      </c>
      <c r="O287" s="111">
        <v>2.98</v>
      </c>
      <c r="P287" s="111">
        <v>2.68</v>
      </c>
      <c r="Q287" s="111">
        <v>3</v>
      </c>
      <c r="R287" s="111">
        <v>7</v>
      </c>
      <c r="S287" s="111">
        <v>2.98</v>
      </c>
      <c r="T287" s="111">
        <v>2.68</v>
      </c>
      <c r="U287" s="111" t="s">
        <v>643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339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644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812</v>
      </c>
      <c r="O289" s="111">
        <v>0.76</v>
      </c>
      <c r="P289" s="111">
        <v>0.752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813</v>
      </c>
      <c r="V289" s="111" t="s">
        <v>412</v>
      </c>
    </row>
    <row r="290" spans="1:22" x14ac:dyDescent="0.2">
      <c r="A290" s="111" t="s">
        <v>366</v>
      </c>
      <c r="B290">
        <f t="shared" si="28"/>
        <v>1.4</v>
      </c>
      <c r="C290">
        <f t="shared" si="29"/>
        <v>1.36</v>
      </c>
      <c r="D290">
        <f t="shared" si="30"/>
        <v>16</v>
      </c>
      <c r="E290">
        <f t="shared" si="31"/>
        <v>31</v>
      </c>
      <c r="F290">
        <f t="shared" si="32"/>
        <v>1.36</v>
      </c>
      <c r="G290">
        <f t="shared" si="33"/>
        <v>1.325</v>
      </c>
      <c r="N290" s="111" t="s">
        <v>170</v>
      </c>
      <c r="O290" s="111">
        <v>15.52</v>
      </c>
      <c r="P290" s="111">
        <v>16.55</v>
      </c>
      <c r="Q290" s="111" t="s">
        <v>71</v>
      </c>
      <c r="R290" s="111">
        <v>26</v>
      </c>
      <c r="S290" s="111" t="s">
        <v>71</v>
      </c>
      <c r="T290" s="111">
        <v>16.8</v>
      </c>
      <c r="U290" s="111" t="s">
        <v>51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171</v>
      </c>
      <c r="O291" s="111">
        <v>10.76</v>
      </c>
      <c r="P291" s="111">
        <v>10.5</v>
      </c>
      <c r="Q291" s="111">
        <v>16</v>
      </c>
      <c r="R291" s="111">
        <v>35</v>
      </c>
      <c r="S291" s="111">
        <v>10.96</v>
      </c>
      <c r="T291" s="111">
        <v>11.42</v>
      </c>
      <c r="U291" s="111" t="s">
        <v>67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340</v>
      </c>
      <c r="O292" s="111">
        <v>0.93200000000000005</v>
      </c>
      <c r="P292" s="111">
        <v>0.89</v>
      </c>
      <c r="Q292" s="111">
        <v>47</v>
      </c>
      <c r="R292" s="111" t="s">
        <v>71</v>
      </c>
      <c r="S292" s="111">
        <v>0.83</v>
      </c>
      <c r="T292" s="111" t="s">
        <v>71</v>
      </c>
      <c r="U292" s="111" t="s">
        <v>645</v>
      </c>
      <c r="V292" s="111" t="s">
        <v>412</v>
      </c>
    </row>
    <row r="293" spans="1:22" x14ac:dyDescent="0.2">
      <c r="A293" s="111" t="s">
        <v>184</v>
      </c>
      <c r="B293">
        <f t="shared" si="28"/>
        <v>7.66</v>
      </c>
      <c r="C293">
        <f t="shared" si="29"/>
        <v>5.92</v>
      </c>
      <c r="D293">
        <f t="shared" si="30"/>
        <v>16</v>
      </c>
      <c r="E293">
        <f t="shared" si="31"/>
        <v>27</v>
      </c>
      <c r="F293">
        <f t="shared" si="32"/>
        <v>6.08</v>
      </c>
      <c r="G293">
        <f t="shared" si="33"/>
        <v>6</v>
      </c>
      <c r="N293" s="111" t="s">
        <v>341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646</v>
      </c>
      <c r="V293" s="111" t="s">
        <v>412</v>
      </c>
    </row>
    <row r="294" spans="1:22" x14ac:dyDescent="0.2">
      <c r="A294" s="111" t="s">
        <v>185</v>
      </c>
      <c r="B294">
        <f t="shared" si="28"/>
        <v>0.61</v>
      </c>
      <c r="C294">
        <f t="shared" si="29"/>
        <v>0.55200000000000005</v>
      </c>
      <c r="D294">
        <f t="shared" si="30"/>
        <v>33</v>
      </c>
      <c r="E294">
        <f t="shared" si="31"/>
        <v>38</v>
      </c>
      <c r="F294">
        <f t="shared" si="32"/>
        <v>0.54600000000000004</v>
      </c>
      <c r="G294">
        <f t="shared" si="33"/>
        <v>0.50600000000000001</v>
      </c>
      <c r="N294" s="111" t="s">
        <v>342</v>
      </c>
      <c r="O294" s="111">
        <v>2.98</v>
      </c>
      <c r="P294" s="111">
        <v>2.97</v>
      </c>
      <c r="Q294" s="111">
        <v>7</v>
      </c>
      <c r="R294" s="111">
        <v>21</v>
      </c>
      <c r="S294" s="111">
        <v>3.03</v>
      </c>
      <c r="T294" s="111">
        <v>2.79</v>
      </c>
      <c r="U294" s="111" t="s">
        <v>647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172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648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343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649</v>
      </c>
      <c r="V296" s="111" t="s">
        <v>412</v>
      </c>
    </row>
    <row r="297" spans="1:22" x14ac:dyDescent="0.2">
      <c r="A297" s="111" t="s">
        <v>186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173</v>
      </c>
      <c r="O297" s="111">
        <v>6.73</v>
      </c>
      <c r="P297" s="111">
        <v>6.3719999999999999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650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344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651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345</v>
      </c>
      <c r="O299" s="111">
        <v>6.56</v>
      </c>
      <c r="P299" s="111">
        <v>6</v>
      </c>
      <c r="Q299" s="111">
        <v>15</v>
      </c>
      <c r="R299" s="111">
        <v>38</v>
      </c>
      <c r="S299" s="111">
        <v>6.16</v>
      </c>
      <c r="T299" s="111">
        <v>5.68</v>
      </c>
      <c r="U299" s="111" t="s">
        <v>394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346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652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347</v>
      </c>
      <c r="O301" s="111">
        <v>9.08</v>
      </c>
      <c r="P301" s="111">
        <v>9</v>
      </c>
      <c r="Q301" s="111">
        <v>16</v>
      </c>
      <c r="R301" s="111">
        <v>25</v>
      </c>
      <c r="S301" s="111">
        <v>9</v>
      </c>
      <c r="T301" s="111">
        <v>8.8000000000000007</v>
      </c>
      <c r="U301" s="111" t="s">
        <v>653</v>
      </c>
      <c r="V301" s="111" t="s">
        <v>412</v>
      </c>
    </row>
    <row r="302" spans="1:22" x14ac:dyDescent="0.2">
      <c r="A302" s="141" t="s">
        <v>438</v>
      </c>
      <c r="B302">
        <f t="shared" si="28"/>
        <v>5.0599999999999996</v>
      </c>
      <c r="C302">
        <f t="shared" si="29"/>
        <v>4.96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348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654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349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655</v>
      </c>
      <c r="V303" s="111" t="s">
        <v>412</v>
      </c>
    </row>
    <row r="304" spans="1:22" x14ac:dyDescent="0.2">
      <c r="A304" s="111" t="s">
        <v>400</v>
      </c>
      <c r="B304">
        <f t="shared" si="28"/>
        <v>38.15</v>
      </c>
      <c r="C304">
        <f t="shared" si="29"/>
        <v>37</v>
      </c>
      <c r="D304">
        <f t="shared" si="30"/>
        <v>15</v>
      </c>
      <c r="E304">
        <f t="shared" si="31"/>
        <v>23</v>
      </c>
      <c r="F304">
        <f t="shared" si="32"/>
        <v>41</v>
      </c>
      <c r="G304">
        <f t="shared" si="33"/>
        <v>38.9</v>
      </c>
      <c r="N304" s="111" t="s">
        <v>174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175</v>
      </c>
      <c r="O305" s="111">
        <v>15.8</v>
      </c>
      <c r="P305" s="111">
        <v>13.9</v>
      </c>
      <c r="Q305" s="111">
        <v>11</v>
      </c>
      <c r="R305" s="111">
        <v>32</v>
      </c>
      <c r="S305" s="111">
        <v>14.6</v>
      </c>
      <c r="T305" s="111">
        <v>14.4</v>
      </c>
      <c r="U305" s="111" t="s">
        <v>656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176</v>
      </c>
      <c r="O306" s="111">
        <v>3.8050000000000002</v>
      </c>
      <c r="P306" s="111">
        <v>3.73</v>
      </c>
      <c r="Q306" s="111">
        <v>10</v>
      </c>
      <c r="R306" s="111">
        <v>22</v>
      </c>
      <c r="S306" s="111">
        <v>3.8250000000000002</v>
      </c>
      <c r="T306" s="111">
        <v>3.7549999999999999</v>
      </c>
      <c r="U306" s="111" t="s">
        <v>52</v>
      </c>
      <c r="V306" s="111" t="s">
        <v>412</v>
      </c>
    </row>
    <row r="307" spans="1:22" x14ac:dyDescent="0.2">
      <c r="A307" s="111" t="s">
        <v>189</v>
      </c>
      <c r="B307">
        <f t="shared" si="28"/>
        <v>1.3</v>
      </c>
      <c r="C307">
        <f t="shared" si="29"/>
        <v>1.1299999999999999</v>
      </c>
      <c r="D307">
        <f t="shared" si="30"/>
        <v>1</v>
      </c>
      <c r="E307">
        <f t="shared" si="31"/>
        <v>9</v>
      </c>
      <c r="F307">
        <f t="shared" si="32"/>
        <v>1.27</v>
      </c>
      <c r="G307">
        <f t="shared" si="33"/>
        <v>1.1499999999999999</v>
      </c>
      <c r="N307" s="111" t="s">
        <v>350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657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177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658</v>
      </c>
      <c r="V308" s="111" t="s">
        <v>412</v>
      </c>
    </row>
    <row r="309" spans="1:22" x14ac:dyDescent="0.2">
      <c r="A309" s="111" t="s">
        <v>377</v>
      </c>
      <c r="B309">
        <f t="shared" si="28"/>
        <v>1.37</v>
      </c>
      <c r="C309">
        <f t="shared" si="29"/>
        <v>1.44</v>
      </c>
      <c r="D309">
        <f t="shared" si="30"/>
        <v>40</v>
      </c>
      <c r="E309">
        <f t="shared" si="31"/>
        <v>23</v>
      </c>
      <c r="F309">
        <f t="shared" si="32"/>
        <v>1.33</v>
      </c>
      <c r="G309">
        <f t="shared" si="33"/>
        <v>1.365</v>
      </c>
      <c r="N309" s="111" t="s">
        <v>351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659</v>
      </c>
      <c r="V309" s="111" t="s">
        <v>412</v>
      </c>
    </row>
    <row r="310" spans="1:22" x14ac:dyDescent="0.2">
      <c r="A310" s="111" t="s">
        <v>378</v>
      </c>
      <c r="B310">
        <f t="shared" si="28"/>
        <v>0.72</v>
      </c>
      <c r="C310">
        <f t="shared" si="29"/>
        <v>0.6</v>
      </c>
      <c r="D310">
        <f t="shared" si="30"/>
        <v>45</v>
      </c>
      <c r="E310" t="str">
        <f t="shared" si="31"/>
        <v>N/A</v>
      </c>
      <c r="F310">
        <f t="shared" si="32"/>
        <v>0.79</v>
      </c>
      <c r="G310" t="str">
        <f t="shared" si="33"/>
        <v>N/A</v>
      </c>
      <c r="N310" s="111" t="s">
        <v>352</v>
      </c>
      <c r="O310" s="111">
        <v>0.39800000000000002</v>
      </c>
      <c r="P310" s="111">
        <v>0.41</v>
      </c>
      <c r="Q310" s="111" t="s">
        <v>71</v>
      </c>
      <c r="R310" s="111">
        <v>7</v>
      </c>
      <c r="S310" s="111" t="s">
        <v>71</v>
      </c>
      <c r="T310" s="111">
        <v>0.38600000000000001</v>
      </c>
      <c r="U310" s="111" t="s">
        <v>660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773</v>
      </c>
      <c r="O311" s="111">
        <v>1.3839999999999999</v>
      </c>
      <c r="P311" s="111">
        <v>1.31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718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178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395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661</v>
      </c>
      <c r="V313" s="111" t="s">
        <v>412</v>
      </c>
    </row>
    <row r="314" spans="1:22" x14ac:dyDescent="0.2">
      <c r="A314" s="111" t="s">
        <v>379</v>
      </c>
      <c r="B314">
        <f t="shared" si="28"/>
        <v>0.27400000000000002</v>
      </c>
      <c r="C314">
        <f t="shared" si="29"/>
        <v>0.25</v>
      </c>
      <c r="D314">
        <f t="shared" si="30"/>
        <v>9</v>
      </c>
      <c r="E314" t="str">
        <f t="shared" si="31"/>
        <v>N/A</v>
      </c>
      <c r="F314">
        <f t="shared" si="32"/>
        <v>0.25700000000000001</v>
      </c>
      <c r="G314" t="str">
        <f t="shared" si="33"/>
        <v>N/A</v>
      </c>
      <c r="N314" s="111" t="s">
        <v>354</v>
      </c>
      <c r="O314" s="111">
        <v>7.73</v>
      </c>
      <c r="P314" s="111">
        <v>7.05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662</v>
      </c>
      <c r="V314" s="111" t="s">
        <v>412</v>
      </c>
    </row>
    <row r="315" spans="1:22" x14ac:dyDescent="0.2">
      <c r="A315" s="111" t="s">
        <v>380</v>
      </c>
      <c r="B315">
        <f t="shared" si="28"/>
        <v>0.34399999999999997</v>
      </c>
      <c r="C315">
        <f t="shared" si="29"/>
        <v>0.34</v>
      </c>
      <c r="D315" t="str">
        <f t="shared" si="30"/>
        <v>N/A</v>
      </c>
      <c r="E315" t="str">
        <f t="shared" si="31"/>
        <v>N/A</v>
      </c>
      <c r="F315" t="str">
        <f t="shared" si="32"/>
        <v>N/A</v>
      </c>
      <c r="G315" t="str">
        <f t="shared" si="33"/>
        <v>N/A</v>
      </c>
      <c r="N315" s="111" t="s">
        <v>774</v>
      </c>
      <c r="O315" s="111">
        <v>6</v>
      </c>
      <c r="P315" s="111">
        <v>6.3</v>
      </c>
      <c r="Q315" s="111" t="s">
        <v>71</v>
      </c>
      <c r="R315" s="111">
        <v>19</v>
      </c>
      <c r="S315" s="111" t="s">
        <v>71</v>
      </c>
      <c r="T315" s="111">
        <v>5.8</v>
      </c>
      <c r="U315" s="111" t="s">
        <v>719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355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663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814</v>
      </c>
      <c r="O317" s="111">
        <v>5.73</v>
      </c>
      <c r="P317" s="111">
        <v>5.87</v>
      </c>
      <c r="Q317" s="111" t="s">
        <v>71</v>
      </c>
      <c r="R317" s="111" t="s">
        <v>71</v>
      </c>
      <c r="S317" s="111" t="s">
        <v>71</v>
      </c>
      <c r="T317" s="111" t="s">
        <v>71</v>
      </c>
      <c r="U317" s="111" t="s">
        <v>814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438</v>
      </c>
      <c r="O318" s="111">
        <v>5.0599999999999996</v>
      </c>
      <c r="P318" s="111">
        <v>4.96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438</v>
      </c>
      <c r="V318" s="111" t="s">
        <v>412</v>
      </c>
    </row>
    <row r="319" spans="1:22" x14ac:dyDescent="0.2">
      <c r="A319" s="144" t="s">
        <v>786</v>
      </c>
      <c r="B319">
        <f t="shared" si="28"/>
        <v>2.04</v>
      </c>
      <c r="C319">
        <f t="shared" si="29"/>
        <v>1.8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179</v>
      </c>
      <c r="O319" s="111">
        <v>1.71</v>
      </c>
      <c r="P319" s="111">
        <v>1.6950000000000001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726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356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664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357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665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358</v>
      </c>
      <c r="O322" s="111">
        <v>3870.53</v>
      </c>
      <c r="P322" s="111">
        <v>3778.52</v>
      </c>
      <c r="Q322" s="111">
        <v>18</v>
      </c>
      <c r="R322" s="111" t="s">
        <v>71</v>
      </c>
      <c r="S322" s="111">
        <v>3605.47</v>
      </c>
      <c r="T322" s="111" t="s">
        <v>71</v>
      </c>
      <c r="U322" s="111" t="s">
        <v>666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359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667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775</v>
      </c>
      <c r="O324" s="111">
        <v>0.19159999999999999</v>
      </c>
      <c r="P324" s="111">
        <v>0.188</v>
      </c>
      <c r="Q324" s="111">
        <v>16</v>
      </c>
      <c r="R324" s="111" t="s">
        <v>71</v>
      </c>
      <c r="S324" s="111">
        <v>0.19719999999999999</v>
      </c>
      <c r="T324" s="111" t="s">
        <v>71</v>
      </c>
      <c r="U324" s="111" t="s">
        <v>727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360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668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180</v>
      </c>
      <c r="O326" s="111">
        <v>13.7</v>
      </c>
      <c r="P326" s="111">
        <v>12.98</v>
      </c>
      <c r="Q326" s="111">
        <v>5</v>
      </c>
      <c r="R326" s="111">
        <v>22</v>
      </c>
      <c r="S326" s="111">
        <v>13.48</v>
      </c>
      <c r="T326" s="111">
        <v>13.14</v>
      </c>
      <c r="U326" s="111" t="s">
        <v>669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361</v>
      </c>
      <c r="O327" s="111">
        <v>1.0900000000000001</v>
      </c>
      <c r="P327" s="111">
        <v>0.995</v>
      </c>
      <c r="Q327" s="111">
        <v>0</v>
      </c>
      <c r="R327" s="111" t="s">
        <v>71</v>
      </c>
      <c r="S327" s="111">
        <v>1.0900000000000001</v>
      </c>
      <c r="T327" s="111" t="s">
        <v>71</v>
      </c>
      <c r="U327" s="111" t="s">
        <v>670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362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671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363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672</v>
      </c>
      <c r="V329" s="111" t="s">
        <v>412</v>
      </c>
    </row>
    <row r="330" spans="1:22" x14ac:dyDescent="0.2">
      <c r="A330" s="111" t="s">
        <v>385</v>
      </c>
      <c r="B330" t="e">
        <f t="shared" si="34"/>
        <v>#N/A</v>
      </c>
      <c r="C330" t="e">
        <f t="shared" si="35"/>
        <v>#N/A</v>
      </c>
      <c r="D330" t="e">
        <f t="shared" si="36"/>
        <v>#N/A</v>
      </c>
      <c r="E330" t="e">
        <f t="shared" si="37"/>
        <v>#N/A</v>
      </c>
      <c r="F330" t="e">
        <f t="shared" si="38"/>
        <v>#N/A</v>
      </c>
      <c r="G330" t="e">
        <f t="shared" si="39"/>
        <v>#N/A</v>
      </c>
      <c r="H330" s="111"/>
      <c r="N330" s="111" t="s">
        <v>364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365</v>
      </c>
      <c r="O331" s="111">
        <v>0.35099999999999998</v>
      </c>
      <c r="P331" s="111">
        <v>0.32100000000000001</v>
      </c>
      <c r="Q331" s="111">
        <v>14</v>
      </c>
      <c r="R331" s="111">
        <v>21</v>
      </c>
      <c r="S331" s="111">
        <v>0.33500000000000002</v>
      </c>
      <c r="T331" s="111">
        <v>0.30299999999999999</v>
      </c>
      <c r="U331" s="111" t="s">
        <v>674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181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675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182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676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366</v>
      </c>
      <c r="O334" s="111">
        <v>1.4</v>
      </c>
      <c r="P334" s="111">
        <v>1.36</v>
      </c>
      <c r="Q334" s="111">
        <v>16</v>
      </c>
      <c r="R334" s="111">
        <v>31</v>
      </c>
      <c r="S334" s="111">
        <v>1.36</v>
      </c>
      <c r="T334" s="111">
        <v>1.325</v>
      </c>
      <c r="U334" s="111" t="s">
        <v>677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367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678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815</v>
      </c>
      <c r="O336" s="111">
        <v>1.78</v>
      </c>
      <c r="P336" s="111">
        <v>1.895</v>
      </c>
      <c r="Q336" s="111">
        <v>42</v>
      </c>
      <c r="R336" s="111">
        <v>5</v>
      </c>
      <c r="S336" s="111">
        <v>1.69</v>
      </c>
      <c r="T336" s="111">
        <v>1.84</v>
      </c>
      <c r="U336" s="111" t="s">
        <v>815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183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679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184</v>
      </c>
      <c r="O338" s="111">
        <v>7.66</v>
      </c>
      <c r="P338" s="111">
        <v>5.92</v>
      </c>
      <c r="Q338" s="111">
        <v>16</v>
      </c>
      <c r="R338" s="111">
        <v>27</v>
      </c>
      <c r="S338" s="111">
        <v>6.08</v>
      </c>
      <c r="T338" s="111">
        <v>6</v>
      </c>
      <c r="U338" s="111" t="s">
        <v>402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185</v>
      </c>
      <c r="O339" s="111">
        <v>0.61</v>
      </c>
      <c r="P339" s="111">
        <v>0.55200000000000005</v>
      </c>
      <c r="Q339" s="111">
        <v>33</v>
      </c>
      <c r="R339" s="111">
        <v>38</v>
      </c>
      <c r="S339" s="111">
        <v>0.54600000000000004</v>
      </c>
      <c r="T339" s="111">
        <v>0.50600000000000001</v>
      </c>
      <c r="U339" s="111" t="s">
        <v>680</v>
      </c>
      <c r="V339" s="111" t="s">
        <v>412</v>
      </c>
    </row>
    <row r="340" spans="1:22" x14ac:dyDescent="0.2">
      <c r="A340" s="111" t="s">
        <v>734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368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681</v>
      </c>
      <c r="V340" s="111" t="s">
        <v>412</v>
      </c>
    </row>
    <row r="341" spans="1:22" x14ac:dyDescent="0.2">
      <c r="A341" s="144" t="s">
        <v>787</v>
      </c>
      <c r="B341">
        <f>VLOOKUP($A341,$N$5:$U$375,2,FALSE)</f>
        <v>1.885</v>
      </c>
      <c r="C341">
        <f>VLOOKUP($A341,$N$5:$U$375,3,FALSE)</f>
        <v>1.67</v>
      </c>
      <c r="D341">
        <f>VLOOKUP($A341,$N$5:$U$375,4,FALSE)</f>
        <v>3</v>
      </c>
      <c r="E341" t="str">
        <f>VLOOKUP($A341,$N$5:$U$375,5,FALSE)</f>
        <v>N/A</v>
      </c>
      <c r="F341">
        <f>VLOOKUP($A341,$N$5:$U$375,6,FALSE)</f>
        <v>1.9</v>
      </c>
      <c r="G341" t="str">
        <f>VLOOKUP($A341,$N$5:$U$375,7,FALSE)</f>
        <v>N/A</v>
      </c>
      <c r="H341" s="111"/>
      <c r="N341" s="111" t="s">
        <v>369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682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186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683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370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684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371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685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372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686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187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687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373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688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374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689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400</v>
      </c>
      <c r="O349" s="111">
        <v>38.15</v>
      </c>
      <c r="P349" s="111">
        <v>37</v>
      </c>
      <c r="Q349" s="111">
        <v>15</v>
      </c>
      <c r="R349" s="111">
        <v>23</v>
      </c>
      <c r="S349" s="111">
        <v>41</v>
      </c>
      <c r="T349" s="111">
        <v>38.9</v>
      </c>
      <c r="U349" s="111" t="s">
        <v>400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188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690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375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691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816</v>
      </c>
      <c r="O352" s="111">
        <v>3758.6399000000001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816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189</v>
      </c>
      <c r="O353" s="111">
        <v>1.3</v>
      </c>
      <c r="P353" s="111">
        <v>1.1299999999999999</v>
      </c>
      <c r="Q353" s="111">
        <v>1</v>
      </c>
      <c r="R353" s="111">
        <v>9</v>
      </c>
      <c r="S353" s="111">
        <v>1.27</v>
      </c>
      <c r="T353" s="111">
        <v>1.1499999999999999</v>
      </c>
      <c r="U353" s="111" t="s">
        <v>692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817</v>
      </c>
      <c r="O354" s="111">
        <v>1.67</v>
      </c>
      <c r="P354" s="111">
        <v>1.67</v>
      </c>
      <c r="Q354" s="111" t="s">
        <v>71</v>
      </c>
      <c r="R354" s="111">
        <v>21</v>
      </c>
      <c r="S354" s="111" t="s">
        <v>71</v>
      </c>
      <c r="T354" s="111">
        <v>1.645</v>
      </c>
      <c r="U354" s="111" t="s">
        <v>818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376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693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377</v>
      </c>
      <c r="O356" s="111">
        <v>1.37</v>
      </c>
      <c r="P356" s="111">
        <v>1.44</v>
      </c>
      <c r="Q356" s="111">
        <v>40</v>
      </c>
      <c r="R356" s="111">
        <v>23</v>
      </c>
      <c r="S356" s="111">
        <v>1.33</v>
      </c>
      <c r="T356" s="111">
        <v>1.365</v>
      </c>
      <c r="U356" s="111" t="s">
        <v>694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378</v>
      </c>
      <c r="O357" s="111">
        <v>0.72</v>
      </c>
      <c r="P357" s="111">
        <v>0.6</v>
      </c>
      <c r="Q357" s="111">
        <v>45</v>
      </c>
      <c r="R357" s="111" t="s">
        <v>71</v>
      </c>
      <c r="S357" s="111">
        <v>0.79</v>
      </c>
      <c r="T357" s="111" t="s">
        <v>71</v>
      </c>
      <c r="U357" s="111" t="s">
        <v>695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191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696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192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697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379</v>
      </c>
      <c r="O360" s="111">
        <v>0.27400000000000002</v>
      </c>
      <c r="P360" s="111">
        <v>0.25</v>
      </c>
      <c r="Q360" s="111">
        <v>9</v>
      </c>
      <c r="R360" s="111" t="s">
        <v>71</v>
      </c>
      <c r="S360" s="111">
        <v>0.25700000000000001</v>
      </c>
      <c r="T360" s="111" t="s">
        <v>71</v>
      </c>
      <c r="U360" s="111" t="s">
        <v>698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380</v>
      </c>
      <c r="O361" s="111">
        <v>0.34399999999999997</v>
      </c>
      <c r="P361" s="111">
        <v>0.34</v>
      </c>
      <c r="Q361" s="111" t="s">
        <v>71</v>
      </c>
      <c r="R361" s="111" t="s">
        <v>71</v>
      </c>
      <c r="S361" s="111" t="s">
        <v>71</v>
      </c>
      <c r="T361" s="111" t="s">
        <v>71</v>
      </c>
      <c r="U361" s="111" t="s">
        <v>699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193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700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194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701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381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702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705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706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707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708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819</v>
      </c>
      <c r="O367" s="111">
        <v>416.03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819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712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713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714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715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716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717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720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721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722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723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724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728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729</v>
      </c>
      <c r="V374" s="111" t="s">
        <v>412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730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731</v>
      </c>
      <c r="V375" s="111" t="s">
        <v>412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732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733</v>
      </c>
      <c r="V376" s="111" t="s">
        <v>412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734</v>
      </c>
      <c r="O377" s="111">
        <v>2136.96</v>
      </c>
      <c r="P377" s="111">
        <v>2069.54</v>
      </c>
      <c r="Q377" s="111" t="s">
        <v>71</v>
      </c>
      <c r="R377" s="111" t="s">
        <v>71</v>
      </c>
      <c r="S377" s="111" t="s">
        <v>71</v>
      </c>
      <c r="T377" s="111" t="s">
        <v>71</v>
      </c>
      <c r="U377" s="111" t="s">
        <v>735</v>
      </c>
      <c r="V377" s="111" t="s">
        <v>412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736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737</v>
      </c>
      <c r="V378" s="111" t="s">
        <v>412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738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739</v>
      </c>
      <c r="V379" s="111" t="s">
        <v>412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740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741</v>
      </c>
      <c r="V380" s="111" t="s">
        <v>412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743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744</v>
      </c>
      <c r="V381" s="111" t="s">
        <v>412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745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746</v>
      </c>
      <c r="V382" s="111" t="s">
        <v>412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2025-07-20T21:33:38Z</dcterms:modified>
</cp:coreProperties>
</file>