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sept25\"/>
    </mc:Choice>
  </mc:AlternateContent>
  <xr:revisionPtr revIDLastSave="0" documentId="8_{42738103-ACAD-410E-BA8D-8CD1E7A5B1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<sst xmlns="http://schemas.openxmlformats.org/spreadsheetml/2006/main" count="2705" uniqueCount="821">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</sst>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0.44786277280115799</c:v>
                </c:pt>
                <c:pt idx="1">
                  <c:v>0.3815754557145481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224"/>
        <c:axId val="83557760"/>
      </c:barChart>
      <c:catAx>
        <c:axId val="8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7760"/>
        <c:crosses val="autoZero"/>
        <c:auto val="1"/>
        <c:lblAlgn val="ctr"/>
        <c:lblOffset val="100"/>
        <c:noMultiLvlLbl val="0"/>
      </c:catAx>
      <c:valAx>
        <c:axId val="8355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62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1400.3534410756242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200"/>
        <c:axId val="95972736"/>
      </c:barChart>
      <c:catAx>
        <c:axId val="95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2736"/>
        <c:crosses val="autoZero"/>
        <c:auto val="1"/>
        <c:lblAlgn val="ctr"/>
        <c:lblOffset val="100"/>
        <c:noMultiLvlLbl val="0"/>
      </c:catAx>
      <c:valAx>
        <c:axId val="9597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12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7.4</c:v>
                </c:pt>
                <c:pt idx="2">
                  <c:v>1.05</c:v>
                </c:pt>
                <c:pt idx="3">
                  <c:v>2.395</c:v>
                </c:pt>
                <c:pt idx="4">
                  <c:v>0.52</c:v>
                </c:pt>
                <c:pt idx="5">
                  <c:v>4.5999999999999999E-2</c:v>
                </c:pt>
                <c:pt idx="6">
                  <c:v>5.2</c:v>
                </c:pt>
                <c:pt idx="7">
                  <c:v>0</c:v>
                </c:pt>
                <c:pt idx="8">
                  <c:v>28.545000000000002</c:v>
                </c:pt>
                <c:pt idx="9">
                  <c:v>3.2650000000000001</c:v>
                </c:pt>
                <c:pt idx="10">
                  <c:v>3.5000000000000003E-2</c:v>
                </c:pt>
                <c:pt idx="11">
                  <c:v>6.2</c:v>
                </c:pt>
                <c:pt idx="12">
                  <c:v>1.4E-2</c:v>
                </c:pt>
                <c:pt idx="13">
                  <c:v>0.41</c:v>
                </c:pt>
                <c:pt idx="14">
                  <c:v>1.06</c:v>
                </c:pt>
                <c:pt idx="15">
                  <c:v>8.18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5.18</c:v>
                </c:pt>
                <c:pt idx="21">
                  <c:v>3.3620000000000001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13.88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4.05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1.82</c:v>
                </c:pt>
                <c:pt idx="39">
                  <c:v>0.12</c:v>
                </c:pt>
                <c:pt idx="40">
                  <c:v>2386.2399999999998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9.06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2.04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</c:v>
                </c:pt>
                <c:pt idx="53">
                  <c:v>7.12</c:v>
                </c:pt>
                <c:pt idx="54">
                  <c:v>1.95</c:v>
                </c:pt>
                <c:pt idx="55">
                  <c:v>2.84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7.7</c:v>
                </c:pt>
                <c:pt idx="60">
                  <c:v>2.6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11.98</c:v>
                </c:pt>
                <c:pt idx="64">
                  <c:v>6.85</c:v>
                </c:pt>
                <c:pt idx="65">
                  <c:v>10.14</c:v>
                </c:pt>
                <c:pt idx="66">
                  <c:v>7.65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17963.75</c:v>
                </c:pt>
                <c:pt idx="71">
                  <c:v>0</c:v>
                </c:pt>
                <c:pt idx="72">
                  <c:v>14.07</c:v>
                </c:pt>
                <c:pt idx="73">
                  <c:v>9.82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2.2799999999999998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0.4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2.62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41.8</c:v>
                </c:pt>
                <c:pt idx="92">
                  <c:v>20.3</c:v>
                </c:pt>
                <c:pt idx="93">
                  <c:v>0.62</c:v>
                </c:pt>
                <c:pt idx="94">
                  <c:v>2.27</c:v>
                </c:pt>
                <c:pt idx="95">
                  <c:v>0</c:v>
                </c:pt>
                <c:pt idx="96">
                  <c:v>0</c:v>
                </c:pt>
                <c:pt idx="97">
                  <c:v>5.35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2.4900000000000002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</c:v>
                </c:pt>
                <c:pt idx="105">
                  <c:v>1.4039999999999999</c:v>
                </c:pt>
                <c:pt idx="106">
                  <c:v>0</c:v>
                </c:pt>
                <c:pt idx="107">
                  <c:v>8.4949999999999992</c:v>
                </c:pt>
                <c:pt idx="108">
                  <c:v>2.4700000000000002</c:v>
                </c:pt>
                <c:pt idx="109">
                  <c:v>2.16</c:v>
                </c:pt>
                <c:pt idx="110">
                  <c:v>2.11</c:v>
                </c:pt>
                <c:pt idx="111">
                  <c:v>2.93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11.705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3.26</c:v>
                </c:pt>
                <c:pt idx="125">
                  <c:v>2</c:v>
                </c:pt>
                <c:pt idx="126">
                  <c:v>5.05</c:v>
                </c:pt>
                <c:pt idx="127">
                  <c:v>6.81</c:v>
                </c:pt>
                <c:pt idx="128">
                  <c:v>3.88</c:v>
                </c:pt>
                <c:pt idx="129">
                  <c:v>7.0000000000000001E-3</c:v>
                </c:pt>
                <c:pt idx="130">
                  <c:v>7.09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3.4849999999999999</c:v>
                </c:pt>
                <c:pt idx="136">
                  <c:v>6.5000000000000002E-2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8.4</c:v>
                </c:pt>
                <c:pt idx="140">
                  <c:v>0.40200000000000002</c:v>
                </c:pt>
                <c:pt idx="141">
                  <c:v>0.85</c:v>
                </c:pt>
                <c:pt idx="142">
                  <c:v>0.51</c:v>
                </c:pt>
                <c:pt idx="143">
                  <c:v>4.5</c:v>
                </c:pt>
                <c:pt idx="144">
                  <c:v>5112.6400999999996</c:v>
                </c:pt>
                <c:pt idx="145">
                  <c:v>6806.8100999999997</c:v>
                </c:pt>
                <c:pt idx="146">
                  <c:v>6367.8798999999999</c:v>
                </c:pt>
                <c:pt idx="147">
                  <c:v>8282.4403999999995</c:v>
                </c:pt>
                <c:pt idx="148">
                  <c:v>6488.0298000000003</c:v>
                </c:pt>
                <c:pt idx="149">
                  <c:v>10232.320299999999</c:v>
                </c:pt>
                <c:pt idx="150">
                  <c:v>8337.2597999999998</c:v>
                </c:pt>
                <c:pt idx="151">
                  <c:v>5482.0298000000003</c:v>
                </c:pt>
                <c:pt idx="152">
                  <c:v>6531.3397999999997</c:v>
                </c:pt>
                <c:pt idx="153">
                  <c:v>1204.83</c:v>
                </c:pt>
                <c:pt idx="154">
                  <c:v>859.04</c:v>
                </c:pt>
                <c:pt idx="155">
                  <c:v>5078.9198999999999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2892.78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2030.46</c:v>
                </c:pt>
                <c:pt idx="167">
                  <c:v>1.93</c:v>
                </c:pt>
                <c:pt idx="168">
                  <c:v>1.9E-2</c:v>
                </c:pt>
                <c:pt idx="169">
                  <c:v>23.08</c:v>
                </c:pt>
                <c:pt idx="170">
                  <c:v>0.48199999999999998</c:v>
                </c:pt>
                <c:pt idx="171">
                  <c:v>0</c:v>
                </c:pt>
                <c:pt idx="172">
                  <c:v>0</c:v>
                </c:pt>
                <c:pt idx="173">
                  <c:v>2668.5900999999999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2.2000000000000002</c:v>
                </c:pt>
                <c:pt idx="179">
                  <c:v>0</c:v>
                </c:pt>
                <c:pt idx="180">
                  <c:v>0.48749999999999999</c:v>
                </c:pt>
                <c:pt idx="181">
                  <c:v>3.37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4.9800000000000004</c:v>
                </c:pt>
                <c:pt idx="185">
                  <c:v>1.206</c:v>
                </c:pt>
                <c:pt idx="186">
                  <c:v>5.93</c:v>
                </c:pt>
                <c:pt idx="187">
                  <c:v>0</c:v>
                </c:pt>
                <c:pt idx="188">
                  <c:v>2.54</c:v>
                </c:pt>
                <c:pt idx="189">
                  <c:v>1.38</c:v>
                </c:pt>
                <c:pt idx="190">
                  <c:v>3.51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0.434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332</c:v>
                </c:pt>
                <c:pt idx="199">
                  <c:v>5.6</c:v>
                </c:pt>
                <c:pt idx="200">
                  <c:v>0</c:v>
                </c:pt>
                <c:pt idx="201">
                  <c:v>2.1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0.48699999999999999</c:v>
                </c:pt>
                <c:pt idx="210">
                  <c:v>4.28</c:v>
                </c:pt>
                <c:pt idx="211">
                  <c:v>1.37</c:v>
                </c:pt>
                <c:pt idx="212">
                  <c:v>7.28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2.15</c:v>
                </c:pt>
                <c:pt idx="221">
                  <c:v>4.5</c:v>
                </c:pt>
                <c:pt idx="222">
                  <c:v>0.84499999999999997</c:v>
                </c:pt>
                <c:pt idx="223">
                  <c:v>0.04</c:v>
                </c:pt>
                <c:pt idx="224">
                  <c:v>7.4</c:v>
                </c:pt>
                <c:pt idx="225">
                  <c:v>40</c:v>
                </c:pt>
                <c:pt idx="226">
                  <c:v>1.56</c:v>
                </c:pt>
                <c:pt idx="227">
                  <c:v>0.34</c:v>
                </c:pt>
                <c:pt idx="228">
                  <c:v>0.3</c:v>
                </c:pt>
                <c:pt idx="229">
                  <c:v>0.125</c:v>
                </c:pt>
                <c:pt idx="230">
                  <c:v>2</c:v>
                </c:pt>
                <c:pt idx="231">
                  <c:v>4.0999999999999996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1.42</c:v>
                </c:pt>
                <c:pt idx="237">
                  <c:v>0.94</c:v>
                </c:pt>
                <c:pt idx="238">
                  <c:v>0</c:v>
                </c:pt>
                <c:pt idx="239">
                  <c:v>6.4</c:v>
                </c:pt>
                <c:pt idx="240">
                  <c:v>2.4900000000000002</c:v>
                </c:pt>
                <c:pt idx="241">
                  <c:v>35.200000000000003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4.2699999999999996</c:v>
                </c:pt>
                <c:pt idx="246">
                  <c:v>0.66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26.18</c:v>
                </c:pt>
                <c:pt idx="251">
                  <c:v>5.4</c:v>
                </c:pt>
                <c:pt idx="252">
                  <c:v>2.68</c:v>
                </c:pt>
                <c:pt idx="253">
                  <c:v>0</c:v>
                </c:pt>
                <c:pt idx="254">
                  <c:v>0.67</c:v>
                </c:pt>
                <c:pt idx="255">
                  <c:v>32.04</c:v>
                </c:pt>
                <c:pt idx="256">
                  <c:v>4.0999999999999996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</c:v>
                </c:pt>
                <c:pt idx="260">
                  <c:v>0.51</c:v>
                </c:pt>
                <c:pt idx="261">
                  <c:v>50.5</c:v>
                </c:pt>
                <c:pt idx="262">
                  <c:v>8915.2304999999997</c:v>
                </c:pt>
                <c:pt idx="263">
                  <c:v>3.24</c:v>
                </c:pt>
                <c:pt idx="264">
                  <c:v>1.1399999999999999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2.67</c:v>
                </c:pt>
                <c:pt idx="272">
                  <c:v>1.8</c:v>
                </c:pt>
                <c:pt idx="273">
                  <c:v>0.64500000000000002</c:v>
                </c:pt>
                <c:pt idx="274">
                  <c:v>21.6</c:v>
                </c:pt>
                <c:pt idx="275">
                  <c:v>0</c:v>
                </c:pt>
                <c:pt idx="276">
                  <c:v>0</c:v>
                </c:pt>
                <c:pt idx="277">
                  <c:v>42.65</c:v>
                </c:pt>
                <c:pt idx="278">
                  <c:v>36.9</c:v>
                </c:pt>
                <c:pt idx="279">
                  <c:v>2.46</c:v>
                </c:pt>
                <c:pt idx="280">
                  <c:v>2.23</c:v>
                </c:pt>
                <c:pt idx="281">
                  <c:v>20.16</c:v>
                </c:pt>
                <c:pt idx="282">
                  <c:v>8.2799999999999994</c:v>
                </c:pt>
                <c:pt idx="283">
                  <c:v>2.94</c:v>
                </c:pt>
                <c:pt idx="284">
                  <c:v>4.46</c:v>
                </c:pt>
                <c:pt idx="285">
                  <c:v>0.82199999999999995</c:v>
                </c:pt>
                <c:pt idx="286">
                  <c:v>16.66</c:v>
                </c:pt>
                <c:pt idx="287">
                  <c:v>11.26</c:v>
                </c:pt>
                <c:pt idx="288">
                  <c:v>1.1000000000000001</c:v>
                </c:pt>
                <c:pt idx="289">
                  <c:v>6.6</c:v>
                </c:pt>
                <c:pt idx="290">
                  <c:v>3.07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6.9080000000000004</c:v>
                </c:pt>
                <c:pt idx="294">
                  <c:v>1E-3</c:v>
                </c:pt>
                <c:pt idx="295">
                  <c:v>6.51</c:v>
                </c:pt>
                <c:pt idx="296">
                  <c:v>0.33300000000000002</c:v>
                </c:pt>
                <c:pt idx="297">
                  <c:v>9.18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16</c:v>
                </c:pt>
                <c:pt idx="302">
                  <c:v>3.98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0.56000000000000005</c:v>
                </c:pt>
                <c:pt idx="307">
                  <c:v>1.3440000000000001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7.34</c:v>
                </c:pt>
                <c:pt idx="311">
                  <c:v>6</c:v>
                </c:pt>
                <c:pt idx="312">
                  <c:v>6.0000000000000001E-3</c:v>
                </c:pt>
                <c:pt idx="313">
                  <c:v>5.74</c:v>
                </c:pt>
                <c:pt idx="314">
                  <c:v>5</c:v>
                </c:pt>
                <c:pt idx="315">
                  <c:v>1.6850000000000001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3968.3400999999999</c:v>
                </c:pt>
                <c:pt idx="319">
                  <c:v>0</c:v>
                </c:pt>
                <c:pt idx="320">
                  <c:v>0.21</c:v>
                </c:pt>
                <c:pt idx="321">
                  <c:v>2</c:v>
                </c:pt>
                <c:pt idx="322">
                  <c:v>13.3</c:v>
                </c:pt>
                <c:pt idx="323">
                  <c:v>1.1499999999999999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0.33900000000000002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1.67</c:v>
                </c:pt>
                <c:pt idx="331">
                  <c:v>0</c:v>
                </c:pt>
                <c:pt idx="332">
                  <c:v>2.09</c:v>
                </c:pt>
                <c:pt idx="333">
                  <c:v>0.61599999999999999</c:v>
                </c:pt>
                <c:pt idx="334">
                  <c:v>7.46</c:v>
                </c:pt>
                <c:pt idx="335">
                  <c:v>0.68200000000000005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35.9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1.3</c:v>
                </c:pt>
                <c:pt idx="350">
                  <c:v>1.77</c:v>
                </c:pt>
                <c:pt idx="351">
                  <c:v>0.16800000000000001</c:v>
                </c:pt>
                <c:pt idx="352">
                  <c:v>1.39</c:v>
                </c:pt>
                <c:pt idx="353">
                  <c:v>0.98499999999999999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0.28000000000000003</c:v>
                </c:pt>
                <c:pt idx="357">
                  <c:v>0.47799999999999998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8.9499999999999993</c:v>
                </c:pt>
                <c:pt idx="2">
                  <c:v>9</c:v>
                </c:pt>
                <c:pt idx="3">
                  <c:v>2.44</c:v>
                </c:pt>
                <c:pt idx="4">
                  <c:v>0.51400000000000001</c:v>
                </c:pt>
                <c:pt idx="5">
                  <c:v>0</c:v>
                </c:pt>
                <c:pt idx="6">
                  <c:v>5.36</c:v>
                </c:pt>
                <c:pt idx="7">
                  <c:v>0</c:v>
                </c:pt>
                <c:pt idx="8">
                  <c:v>29.51</c:v>
                </c:pt>
                <c:pt idx="9">
                  <c:v>3.3650000000000002</c:v>
                </c:pt>
                <c:pt idx="10">
                  <c:v>0</c:v>
                </c:pt>
                <c:pt idx="11">
                  <c:v>6.0650000000000004</c:v>
                </c:pt>
                <c:pt idx="12">
                  <c:v>0</c:v>
                </c:pt>
                <c:pt idx="13">
                  <c:v>0</c:v>
                </c:pt>
                <c:pt idx="14">
                  <c:v>1.03</c:v>
                </c:pt>
                <c:pt idx="15">
                  <c:v>7.88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5.24</c:v>
                </c:pt>
                <c:pt idx="21">
                  <c:v>3.5680000000000001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7.06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13.52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</c:v>
                </c:pt>
                <c:pt idx="35">
                  <c:v>7.46</c:v>
                </c:pt>
                <c:pt idx="36">
                  <c:v>0</c:v>
                </c:pt>
                <c:pt idx="37">
                  <c:v>0</c:v>
                </c:pt>
                <c:pt idx="38">
                  <c:v>1.26</c:v>
                </c:pt>
                <c:pt idx="39">
                  <c:v>0</c:v>
                </c:pt>
                <c:pt idx="40">
                  <c:v>2435.5300000000002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0</c:v>
                </c:pt>
                <c:pt idx="44">
                  <c:v>1.0900000000000001</c:v>
                </c:pt>
                <c:pt idx="45">
                  <c:v>0</c:v>
                </c:pt>
                <c:pt idx="46">
                  <c:v>2.1800000000000002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4.96</c:v>
                </c:pt>
                <c:pt idx="53">
                  <c:v>6.69</c:v>
                </c:pt>
                <c:pt idx="54">
                  <c:v>1.98</c:v>
                </c:pt>
                <c:pt idx="55">
                  <c:v>2.91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2.3199999999999998</c:v>
                </c:pt>
                <c:pt idx="61">
                  <c:v>0</c:v>
                </c:pt>
                <c:pt idx="62">
                  <c:v>3.085</c:v>
                </c:pt>
                <c:pt idx="63">
                  <c:v>11.1</c:v>
                </c:pt>
                <c:pt idx="64">
                  <c:v>6.55</c:v>
                </c:pt>
                <c:pt idx="65">
                  <c:v>10.47</c:v>
                </c:pt>
                <c:pt idx="66">
                  <c:v>5.5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17587.849600000001</c:v>
                </c:pt>
                <c:pt idx="71">
                  <c:v>0</c:v>
                </c:pt>
                <c:pt idx="72">
                  <c:v>13.81</c:v>
                </c:pt>
                <c:pt idx="73">
                  <c:v>10.050000000000001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2.3199999999999998</c:v>
                </c:pt>
                <c:pt idx="79">
                  <c:v>0</c:v>
                </c:pt>
                <c:pt idx="80">
                  <c:v>8421.5596000000005</c:v>
                </c:pt>
                <c:pt idx="81">
                  <c:v>0.41499999999999998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2.48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43.78</c:v>
                </c:pt>
                <c:pt idx="92">
                  <c:v>20</c:v>
                </c:pt>
                <c:pt idx="93">
                  <c:v>0</c:v>
                </c:pt>
                <c:pt idx="94">
                  <c:v>2.5299999999999998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2.57</c:v>
                </c:pt>
                <c:pt idx="102">
                  <c:v>0</c:v>
                </c:pt>
                <c:pt idx="103">
                  <c:v>0</c:v>
                </c:pt>
                <c:pt idx="104">
                  <c:v>14.8</c:v>
                </c:pt>
                <c:pt idx="105">
                  <c:v>1.3360000000000001</c:v>
                </c:pt>
                <c:pt idx="106">
                  <c:v>7.9000000000000001E-2</c:v>
                </c:pt>
                <c:pt idx="107">
                  <c:v>8.6750000000000007</c:v>
                </c:pt>
                <c:pt idx="108">
                  <c:v>2.59</c:v>
                </c:pt>
                <c:pt idx="109">
                  <c:v>0</c:v>
                </c:pt>
                <c:pt idx="110">
                  <c:v>2.2799999999999998</c:v>
                </c:pt>
                <c:pt idx="111">
                  <c:v>2.5049999999999999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12.5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3.3079999999999998</c:v>
                </c:pt>
                <c:pt idx="125">
                  <c:v>2.09</c:v>
                </c:pt>
                <c:pt idx="126">
                  <c:v>0</c:v>
                </c:pt>
                <c:pt idx="127">
                  <c:v>6.81</c:v>
                </c:pt>
                <c:pt idx="128">
                  <c:v>4.03</c:v>
                </c:pt>
                <c:pt idx="129">
                  <c:v>0</c:v>
                </c:pt>
                <c:pt idx="130">
                  <c:v>7.22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3.37</c:v>
                </c:pt>
                <c:pt idx="136">
                  <c:v>7.1800000000000003E-2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8.1</c:v>
                </c:pt>
                <c:pt idx="140">
                  <c:v>0</c:v>
                </c:pt>
                <c:pt idx="141">
                  <c:v>0.75600000000000001</c:v>
                </c:pt>
                <c:pt idx="142">
                  <c:v>0.54600000000000004</c:v>
                </c:pt>
                <c:pt idx="143">
                  <c:v>5.05</c:v>
                </c:pt>
                <c:pt idx="144">
                  <c:v>5213.5298000000003</c:v>
                </c:pt>
                <c:pt idx="145">
                  <c:v>6458.75</c:v>
                </c:pt>
                <c:pt idx="146">
                  <c:v>6195.5600999999997</c:v>
                </c:pt>
                <c:pt idx="147">
                  <c:v>9184.2099999999991</c:v>
                </c:pt>
                <c:pt idx="148">
                  <c:v>6406.96</c:v>
                </c:pt>
                <c:pt idx="149">
                  <c:v>10127.7695</c:v>
                </c:pt>
                <c:pt idx="150">
                  <c:v>8557.7402000000002</c:v>
                </c:pt>
                <c:pt idx="151">
                  <c:v>5287.3798999999999</c:v>
                </c:pt>
                <c:pt idx="152">
                  <c:v>6689.27</c:v>
                </c:pt>
                <c:pt idx="153">
                  <c:v>1230.5600999999999</c:v>
                </c:pt>
                <c:pt idx="154">
                  <c:v>0</c:v>
                </c:pt>
                <c:pt idx="155">
                  <c:v>5211.3900999999996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2875.5700999999999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2068.6001000000001</c:v>
                </c:pt>
                <c:pt idx="167">
                  <c:v>2.06</c:v>
                </c:pt>
                <c:pt idx="168">
                  <c:v>0</c:v>
                </c:pt>
                <c:pt idx="169">
                  <c:v>23.52</c:v>
                </c:pt>
                <c:pt idx="170">
                  <c:v>0.505</c:v>
                </c:pt>
                <c:pt idx="171">
                  <c:v>0</c:v>
                </c:pt>
                <c:pt idx="172">
                  <c:v>0</c:v>
                </c:pt>
                <c:pt idx="173">
                  <c:v>2736.27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2.35</c:v>
                </c:pt>
                <c:pt idx="179">
                  <c:v>0</c:v>
                </c:pt>
                <c:pt idx="180">
                  <c:v>0.50800000000000001</c:v>
                </c:pt>
                <c:pt idx="181">
                  <c:v>3.4</c:v>
                </c:pt>
                <c:pt idx="182">
                  <c:v>0</c:v>
                </c:pt>
                <c:pt idx="183">
                  <c:v>0</c:v>
                </c:pt>
                <c:pt idx="184">
                  <c:v>5.14</c:v>
                </c:pt>
                <c:pt idx="185">
                  <c:v>1.18</c:v>
                </c:pt>
                <c:pt idx="186">
                  <c:v>6.08</c:v>
                </c:pt>
                <c:pt idx="187">
                  <c:v>0</c:v>
                </c:pt>
                <c:pt idx="188">
                  <c:v>2.4</c:v>
                </c:pt>
                <c:pt idx="189">
                  <c:v>1.47</c:v>
                </c:pt>
                <c:pt idx="190">
                  <c:v>3.56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0.44550000000000001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0.4</c:v>
                </c:pt>
                <c:pt idx="201">
                  <c:v>2.37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0.50600000000000001</c:v>
                </c:pt>
                <c:pt idx="210">
                  <c:v>0</c:v>
                </c:pt>
                <c:pt idx="211">
                  <c:v>1.3779999999999999</c:v>
                </c:pt>
                <c:pt idx="212">
                  <c:v>7.41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19.579999999999998</c:v>
                </c:pt>
                <c:pt idx="218">
                  <c:v>0</c:v>
                </c:pt>
                <c:pt idx="219">
                  <c:v>0</c:v>
                </c:pt>
                <c:pt idx="220">
                  <c:v>2.29</c:v>
                </c:pt>
                <c:pt idx="221">
                  <c:v>0</c:v>
                </c:pt>
                <c:pt idx="222">
                  <c:v>0.78400000000000003</c:v>
                </c:pt>
                <c:pt idx="223">
                  <c:v>0</c:v>
                </c:pt>
                <c:pt idx="224">
                  <c:v>6.88</c:v>
                </c:pt>
                <c:pt idx="225">
                  <c:v>0</c:v>
                </c:pt>
                <c:pt idx="226">
                  <c:v>1.3</c:v>
                </c:pt>
                <c:pt idx="227">
                  <c:v>0.32</c:v>
                </c:pt>
                <c:pt idx="228">
                  <c:v>0.252</c:v>
                </c:pt>
                <c:pt idx="229">
                  <c:v>0</c:v>
                </c:pt>
                <c:pt idx="230">
                  <c:v>1.8</c:v>
                </c:pt>
                <c:pt idx="231">
                  <c:v>4.07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1.48</c:v>
                </c:pt>
                <c:pt idx="237">
                  <c:v>0.96</c:v>
                </c:pt>
                <c:pt idx="238">
                  <c:v>0</c:v>
                </c:pt>
                <c:pt idx="239">
                  <c:v>6</c:v>
                </c:pt>
                <c:pt idx="240">
                  <c:v>2.58</c:v>
                </c:pt>
                <c:pt idx="241">
                  <c:v>35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4.1399999999999997</c:v>
                </c:pt>
                <c:pt idx="246">
                  <c:v>0.56999999999999995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27.42</c:v>
                </c:pt>
                <c:pt idx="251">
                  <c:v>5.04</c:v>
                </c:pt>
                <c:pt idx="252">
                  <c:v>2.79</c:v>
                </c:pt>
                <c:pt idx="253">
                  <c:v>0.97199999999999998</c:v>
                </c:pt>
                <c:pt idx="254">
                  <c:v>0.76</c:v>
                </c:pt>
                <c:pt idx="255">
                  <c:v>30.9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55.65</c:v>
                </c:pt>
                <c:pt idx="262">
                  <c:v>0</c:v>
                </c:pt>
                <c:pt idx="263">
                  <c:v>3.4</c:v>
                </c:pt>
                <c:pt idx="264">
                  <c:v>1.2450000000000001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</c:v>
                </c:pt>
                <c:pt idx="272">
                  <c:v>0</c:v>
                </c:pt>
                <c:pt idx="273">
                  <c:v>0.7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45.45</c:v>
                </c:pt>
                <c:pt idx="278">
                  <c:v>37.1</c:v>
                </c:pt>
                <c:pt idx="279">
                  <c:v>2.62</c:v>
                </c:pt>
                <c:pt idx="280">
                  <c:v>2.23</c:v>
                </c:pt>
                <c:pt idx="281">
                  <c:v>18.77</c:v>
                </c:pt>
                <c:pt idx="282">
                  <c:v>7.5</c:v>
                </c:pt>
                <c:pt idx="283">
                  <c:v>2.7</c:v>
                </c:pt>
                <c:pt idx="284">
                  <c:v>0</c:v>
                </c:pt>
                <c:pt idx="285">
                  <c:v>0.84</c:v>
                </c:pt>
                <c:pt idx="286">
                  <c:v>16.46</c:v>
                </c:pt>
                <c:pt idx="287">
                  <c:v>12.02</c:v>
                </c:pt>
                <c:pt idx="288">
                  <c:v>1.155</c:v>
                </c:pt>
                <c:pt idx="289">
                  <c:v>7.35</c:v>
                </c:pt>
                <c:pt idx="290">
                  <c:v>3.13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6.67</c:v>
                </c:pt>
                <c:pt idx="294">
                  <c:v>0</c:v>
                </c:pt>
                <c:pt idx="295">
                  <c:v>5.88</c:v>
                </c:pt>
                <c:pt idx="296">
                  <c:v>0</c:v>
                </c:pt>
                <c:pt idx="297">
                  <c:v>8.86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15.4</c:v>
                </c:pt>
                <c:pt idx="302">
                  <c:v>4.0199999999999996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1.4239999999999999</c:v>
                </c:pt>
                <c:pt idx="308">
                  <c:v>0</c:v>
                </c:pt>
                <c:pt idx="309">
                  <c:v>0</c:v>
                </c:pt>
                <c:pt idx="310">
                  <c:v>6.69</c:v>
                </c:pt>
                <c:pt idx="311">
                  <c:v>0</c:v>
                </c:pt>
                <c:pt idx="312">
                  <c:v>0</c:v>
                </c:pt>
                <c:pt idx="313">
                  <c:v>5.81</c:v>
                </c:pt>
                <c:pt idx="314">
                  <c:v>4.9000000000000004</c:v>
                </c:pt>
                <c:pt idx="315">
                  <c:v>1.645</c:v>
                </c:pt>
                <c:pt idx="316">
                  <c:v>0</c:v>
                </c:pt>
                <c:pt idx="317">
                  <c:v>0</c:v>
                </c:pt>
                <c:pt idx="318">
                  <c:v>4042.8701000000001</c:v>
                </c:pt>
                <c:pt idx="319">
                  <c:v>0</c:v>
                </c:pt>
                <c:pt idx="320">
                  <c:v>0.22</c:v>
                </c:pt>
                <c:pt idx="321">
                  <c:v>0</c:v>
                </c:pt>
                <c:pt idx="322">
                  <c:v>14.1</c:v>
                </c:pt>
                <c:pt idx="323">
                  <c:v>1.06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0.34899999999999998</c:v>
                </c:pt>
                <c:pt idx="328">
                  <c:v>0</c:v>
                </c:pt>
                <c:pt idx="329">
                  <c:v>1.04</c:v>
                </c:pt>
                <c:pt idx="330">
                  <c:v>1.61</c:v>
                </c:pt>
                <c:pt idx="331">
                  <c:v>6.9000000000000006E-2</c:v>
                </c:pt>
                <c:pt idx="332">
                  <c:v>2</c:v>
                </c:pt>
                <c:pt idx="333">
                  <c:v>0</c:v>
                </c:pt>
                <c:pt idx="334">
                  <c:v>7.9</c:v>
                </c:pt>
                <c:pt idx="335">
                  <c:v>0.73399999999999999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37.5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1.41</c:v>
                </c:pt>
                <c:pt idx="350">
                  <c:v>1.8</c:v>
                </c:pt>
                <c:pt idx="351">
                  <c:v>0</c:v>
                </c:pt>
                <c:pt idx="352">
                  <c:v>1.43</c:v>
                </c:pt>
                <c:pt idx="353">
                  <c:v>0.88</c:v>
                </c:pt>
                <c:pt idx="354">
                  <c:v>0</c:v>
                </c:pt>
                <c:pt idx="355">
                  <c:v>0</c:v>
                </c:pt>
                <c:pt idx="356">
                  <c:v>0.29299999999999998</c:v>
                </c:pt>
                <c:pt idx="357">
                  <c:v>0.45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40</c:v>
                </c:pt>
                <c:pt idx="2">
                  <c:v>52</c:v>
                </c:pt>
                <c:pt idx="3">
                  <c:v>0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33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31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</c:v>
                </c:pt>
                <c:pt idx="53">
                  <c:v>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38</c:v>
                </c:pt>
                <c:pt idx="63">
                  <c:v>4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40</c:v>
                </c:pt>
                <c:pt idx="79">
                  <c:v>0</c:v>
                </c:pt>
                <c:pt idx="80">
                  <c:v>0</c:v>
                </c:pt>
                <c:pt idx="81">
                  <c:v>27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8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30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23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26</c:v>
                </c:pt>
                <c:pt idx="106">
                  <c:v>24</c:v>
                </c:pt>
                <c:pt idx="107">
                  <c:v>0</c:v>
                </c:pt>
                <c:pt idx="108">
                  <c:v>25</c:v>
                </c:pt>
                <c:pt idx="109">
                  <c:v>29</c:v>
                </c:pt>
                <c:pt idx="110">
                  <c:v>0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7</c:v>
                </c:pt>
                <c:pt idx="136">
                  <c:v>39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5</c:v>
                </c:pt>
                <c:pt idx="142">
                  <c:v>36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5</c:v>
                </c:pt>
                <c:pt idx="150">
                  <c:v>0</c:v>
                </c:pt>
                <c:pt idx="151">
                  <c:v>0</c:v>
                </c:pt>
                <c:pt idx="152">
                  <c:v>30</c:v>
                </c:pt>
                <c:pt idx="153">
                  <c:v>0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17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32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41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26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28</c:v>
                </c:pt>
                <c:pt idx="210">
                  <c:v>0</c:v>
                </c:pt>
                <c:pt idx="211">
                  <c:v>31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5</c:v>
                </c:pt>
                <c:pt idx="223">
                  <c:v>0</c:v>
                </c:pt>
                <c:pt idx="224">
                  <c:v>31</c:v>
                </c:pt>
                <c:pt idx="225">
                  <c:v>0</c:v>
                </c:pt>
                <c:pt idx="226">
                  <c:v>4</c:v>
                </c:pt>
                <c:pt idx="227">
                  <c:v>37</c:v>
                </c:pt>
                <c:pt idx="228">
                  <c:v>0</c:v>
                </c:pt>
                <c:pt idx="229">
                  <c:v>0</c:v>
                </c:pt>
                <c:pt idx="230">
                  <c:v>29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27</c:v>
                </c:pt>
                <c:pt idx="237">
                  <c:v>27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28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14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36</c:v>
                </c:pt>
                <c:pt idx="255">
                  <c:v>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36</c:v>
                </c:pt>
                <c:pt idx="278">
                  <c:v>0</c:v>
                </c:pt>
                <c:pt idx="279">
                  <c:v>21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5</c:v>
                </c:pt>
                <c:pt idx="284">
                  <c:v>0</c:v>
                </c:pt>
                <c:pt idx="285">
                  <c:v>0</c:v>
                </c:pt>
                <c:pt idx="286">
                  <c:v>7</c:v>
                </c:pt>
                <c:pt idx="287">
                  <c:v>0</c:v>
                </c:pt>
                <c:pt idx="288">
                  <c:v>29</c:v>
                </c:pt>
                <c:pt idx="289">
                  <c:v>9</c:v>
                </c:pt>
                <c:pt idx="290">
                  <c:v>51</c:v>
                </c:pt>
                <c:pt idx="291">
                  <c:v>0</c:v>
                </c:pt>
                <c:pt idx="292">
                  <c:v>0</c:v>
                </c:pt>
                <c:pt idx="293">
                  <c:v>32</c:v>
                </c:pt>
                <c:pt idx="294">
                  <c:v>0</c:v>
                </c:pt>
                <c:pt idx="295">
                  <c:v>4</c:v>
                </c:pt>
                <c:pt idx="296">
                  <c:v>8</c:v>
                </c:pt>
                <c:pt idx="297">
                  <c:v>22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12</c:v>
                </c:pt>
                <c:pt idx="302">
                  <c:v>0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37</c:v>
                </c:pt>
                <c:pt idx="307">
                  <c:v>0</c:v>
                </c:pt>
                <c:pt idx="308">
                  <c:v>9</c:v>
                </c:pt>
                <c:pt idx="309">
                  <c:v>0</c:v>
                </c:pt>
                <c:pt idx="310">
                  <c:v>7</c:v>
                </c:pt>
                <c:pt idx="311">
                  <c:v>0</c:v>
                </c:pt>
                <c:pt idx="312">
                  <c:v>0</c:v>
                </c:pt>
                <c:pt idx="313">
                  <c:v>32</c:v>
                </c:pt>
                <c:pt idx="314">
                  <c:v>0</c:v>
                </c:pt>
                <c:pt idx="315">
                  <c:v>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28</c:v>
                </c:pt>
                <c:pt idx="323">
                  <c:v>44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29</c:v>
                </c:pt>
                <c:pt idx="333">
                  <c:v>42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32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45</c:v>
                </c:pt>
                <c:pt idx="350">
                  <c:v>0</c:v>
                </c:pt>
                <c:pt idx="351">
                  <c:v>0</c:v>
                </c:pt>
                <c:pt idx="352">
                  <c:v>29</c:v>
                </c:pt>
                <c:pt idx="353">
                  <c:v>10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22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44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18</c:v>
                </c:pt>
                <c:pt idx="39">
                  <c:v>0</c:v>
                </c:pt>
                <c:pt idx="40">
                  <c:v>18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15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</c:v>
                </c:pt>
                <c:pt idx="54">
                  <c:v>13</c:v>
                </c:pt>
                <c:pt idx="55">
                  <c:v>16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13</c:v>
                </c:pt>
                <c:pt idx="60">
                  <c:v>10</c:v>
                </c:pt>
                <c:pt idx="61">
                  <c:v>0</c:v>
                </c:pt>
                <c:pt idx="62">
                  <c:v>42</c:v>
                </c:pt>
                <c:pt idx="63">
                  <c:v>16</c:v>
                </c:pt>
                <c:pt idx="64">
                  <c:v>16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30</c:v>
                </c:pt>
                <c:pt idx="79">
                  <c:v>0</c:v>
                </c:pt>
                <c:pt idx="80">
                  <c:v>11</c:v>
                </c:pt>
                <c:pt idx="81">
                  <c:v>13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12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14</c:v>
                </c:pt>
                <c:pt idx="95">
                  <c:v>0</c:v>
                </c:pt>
                <c:pt idx="96">
                  <c:v>0</c:v>
                </c:pt>
                <c:pt idx="97">
                  <c:v>34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38</c:v>
                </c:pt>
                <c:pt idx="106">
                  <c:v>1</c:v>
                </c:pt>
                <c:pt idx="107">
                  <c:v>13</c:v>
                </c:pt>
                <c:pt idx="108">
                  <c:v>14</c:v>
                </c:pt>
                <c:pt idx="109">
                  <c:v>0</c:v>
                </c:pt>
                <c:pt idx="110">
                  <c:v>13</c:v>
                </c:pt>
                <c:pt idx="111">
                  <c:v>13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15</c:v>
                </c:pt>
                <c:pt idx="125">
                  <c:v>13</c:v>
                </c:pt>
                <c:pt idx="126">
                  <c:v>0</c:v>
                </c:pt>
                <c:pt idx="127">
                  <c:v>0</c:v>
                </c:pt>
                <c:pt idx="128">
                  <c:v>33</c:v>
                </c:pt>
                <c:pt idx="129">
                  <c:v>14</c:v>
                </c:pt>
                <c:pt idx="130">
                  <c:v>13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15</c:v>
                </c:pt>
                <c:pt idx="136">
                  <c:v>20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15</c:v>
                </c:pt>
                <c:pt idx="141">
                  <c:v>18</c:v>
                </c:pt>
                <c:pt idx="142">
                  <c:v>24</c:v>
                </c:pt>
                <c:pt idx="143">
                  <c:v>13</c:v>
                </c:pt>
                <c:pt idx="144">
                  <c:v>18</c:v>
                </c:pt>
                <c:pt idx="145">
                  <c:v>13</c:v>
                </c:pt>
                <c:pt idx="146">
                  <c:v>0</c:v>
                </c:pt>
                <c:pt idx="147">
                  <c:v>7</c:v>
                </c:pt>
                <c:pt idx="148">
                  <c:v>0</c:v>
                </c:pt>
                <c:pt idx="149">
                  <c:v>18</c:v>
                </c:pt>
                <c:pt idx="150">
                  <c:v>15</c:v>
                </c:pt>
                <c:pt idx="151">
                  <c:v>0</c:v>
                </c:pt>
                <c:pt idx="152">
                  <c:v>15</c:v>
                </c:pt>
                <c:pt idx="153">
                  <c:v>18</c:v>
                </c:pt>
                <c:pt idx="154">
                  <c:v>28</c:v>
                </c:pt>
                <c:pt idx="155">
                  <c:v>16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14</c:v>
                </c:pt>
                <c:pt idx="168">
                  <c:v>0</c:v>
                </c:pt>
                <c:pt idx="169">
                  <c:v>14</c:v>
                </c:pt>
                <c:pt idx="170">
                  <c:v>18</c:v>
                </c:pt>
                <c:pt idx="171">
                  <c:v>0</c:v>
                </c:pt>
                <c:pt idx="172">
                  <c:v>0</c:v>
                </c:pt>
                <c:pt idx="173">
                  <c:v>13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8</c:v>
                </c:pt>
                <c:pt idx="179">
                  <c:v>0</c:v>
                </c:pt>
                <c:pt idx="180">
                  <c:v>10</c:v>
                </c:pt>
                <c:pt idx="181">
                  <c:v>16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34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15</c:v>
                </c:pt>
                <c:pt idx="190">
                  <c:v>13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12</c:v>
                </c:pt>
                <c:pt idx="199">
                  <c:v>0</c:v>
                </c:pt>
                <c:pt idx="200">
                  <c:v>0</c:v>
                </c:pt>
                <c:pt idx="201">
                  <c:v>10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0</c:v>
                </c:pt>
                <c:pt idx="211">
                  <c:v>16</c:v>
                </c:pt>
                <c:pt idx="212">
                  <c:v>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0</c:v>
                </c:pt>
                <c:pt idx="218">
                  <c:v>0</c:v>
                </c:pt>
                <c:pt idx="219">
                  <c:v>44</c:v>
                </c:pt>
                <c:pt idx="220">
                  <c:v>34</c:v>
                </c:pt>
                <c:pt idx="221">
                  <c:v>0</c:v>
                </c:pt>
                <c:pt idx="222">
                  <c:v>34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13</c:v>
                </c:pt>
                <c:pt idx="237">
                  <c:v>14</c:v>
                </c:pt>
                <c:pt idx="238">
                  <c:v>0</c:v>
                </c:pt>
                <c:pt idx="239">
                  <c:v>0</c:v>
                </c:pt>
                <c:pt idx="240">
                  <c:v>9</c:v>
                </c:pt>
                <c:pt idx="241">
                  <c:v>47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15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15</c:v>
                </c:pt>
                <c:pt idx="251">
                  <c:v>0</c:v>
                </c:pt>
                <c:pt idx="252">
                  <c:v>13</c:v>
                </c:pt>
                <c:pt idx="253">
                  <c:v>37</c:v>
                </c:pt>
                <c:pt idx="254">
                  <c:v>2</c:v>
                </c:pt>
                <c:pt idx="255">
                  <c:v>23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5</c:v>
                </c:pt>
                <c:pt idx="264">
                  <c:v>16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11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26</c:v>
                </c:pt>
                <c:pt idx="278">
                  <c:v>12</c:v>
                </c:pt>
                <c:pt idx="279">
                  <c:v>13</c:v>
                </c:pt>
                <c:pt idx="280">
                  <c:v>0</c:v>
                </c:pt>
                <c:pt idx="281">
                  <c:v>19</c:v>
                </c:pt>
                <c:pt idx="282">
                  <c:v>16</c:v>
                </c:pt>
                <c:pt idx="283">
                  <c:v>16</c:v>
                </c:pt>
                <c:pt idx="284">
                  <c:v>0</c:v>
                </c:pt>
                <c:pt idx="285">
                  <c:v>2</c:v>
                </c:pt>
                <c:pt idx="286">
                  <c:v>0</c:v>
                </c:pt>
                <c:pt idx="287">
                  <c:v>0</c:v>
                </c:pt>
                <c:pt idx="288">
                  <c:v>15</c:v>
                </c:pt>
                <c:pt idx="289">
                  <c:v>0</c:v>
                </c:pt>
                <c:pt idx="290">
                  <c:v>13</c:v>
                </c:pt>
                <c:pt idx="291">
                  <c:v>0</c:v>
                </c:pt>
                <c:pt idx="292">
                  <c:v>0</c:v>
                </c:pt>
                <c:pt idx="293">
                  <c:v>34</c:v>
                </c:pt>
                <c:pt idx="294">
                  <c:v>0</c:v>
                </c:pt>
                <c:pt idx="295">
                  <c:v>11</c:v>
                </c:pt>
                <c:pt idx="296">
                  <c:v>14</c:v>
                </c:pt>
                <c:pt idx="297">
                  <c:v>39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17</c:v>
                </c:pt>
                <c:pt idx="302">
                  <c:v>13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16</c:v>
                </c:pt>
                <c:pt idx="307">
                  <c:v>16</c:v>
                </c:pt>
                <c:pt idx="308">
                  <c:v>15</c:v>
                </c:pt>
                <c:pt idx="309">
                  <c:v>0</c:v>
                </c:pt>
                <c:pt idx="310">
                  <c:v>34</c:v>
                </c:pt>
                <c:pt idx="311">
                  <c:v>0</c:v>
                </c:pt>
                <c:pt idx="312">
                  <c:v>0</c:v>
                </c:pt>
                <c:pt idx="313">
                  <c:v>16</c:v>
                </c:pt>
                <c:pt idx="314">
                  <c:v>0</c:v>
                </c:pt>
                <c:pt idx="315">
                  <c:v>15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16</c:v>
                </c:pt>
                <c:pt idx="321">
                  <c:v>0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13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0</c:v>
                </c:pt>
                <c:pt idx="333">
                  <c:v>44</c:v>
                </c:pt>
                <c:pt idx="334">
                  <c:v>1</c:v>
                </c:pt>
                <c:pt idx="335">
                  <c:v>11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15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12</c:v>
                </c:pt>
                <c:pt idx="350">
                  <c:v>13</c:v>
                </c:pt>
                <c:pt idx="351">
                  <c:v>0</c:v>
                </c:pt>
                <c:pt idx="352">
                  <c:v>13</c:v>
                </c:pt>
                <c:pt idx="353">
                  <c:v>15</c:v>
                </c:pt>
                <c:pt idx="354">
                  <c:v>0</c:v>
                </c:pt>
                <c:pt idx="355">
                  <c:v>14</c:v>
                </c:pt>
                <c:pt idx="356">
                  <c:v>10</c:v>
                </c:pt>
                <c:pt idx="357">
                  <c:v>40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8.25</c:v>
                </c:pt>
                <c:pt idx="2">
                  <c:v>7.35</c:v>
                </c:pt>
                <c:pt idx="3">
                  <c:v>0</c:v>
                </c:pt>
                <c:pt idx="4">
                  <c:v>0.54400000000000004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3.4049999999999998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5.56</c:v>
                </c:pt>
                <c:pt idx="21">
                  <c:v>3.5070000000000001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14.35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2.5499999999999998</c:v>
                </c:pt>
                <c:pt idx="79">
                  <c:v>0</c:v>
                </c:pt>
                <c:pt idx="80">
                  <c:v>0</c:v>
                </c:pt>
                <c:pt idx="81">
                  <c:v>0.36699999999999999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0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2.46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1.3460000000000001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2.7</c:v>
                </c:pt>
                <c:pt idx="109">
                  <c:v>3.3</c:v>
                </c:pt>
                <c:pt idx="110">
                  <c:v>0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7.2999999999999995E-2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0.83199999999999996</c:v>
                </c:pt>
                <c:pt idx="142">
                  <c:v>0.56599999999999995</c:v>
                </c:pt>
                <c:pt idx="143">
                  <c:v>0</c:v>
                </c:pt>
                <c:pt idx="144">
                  <c:v>0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10554.2598</c:v>
                </c:pt>
                <c:pt idx="150">
                  <c:v>0</c:v>
                </c:pt>
                <c:pt idx="151">
                  <c:v>0</c:v>
                </c:pt>
                <c:pt idx="152">
                  <c:v>6507.8900999999996</c:v>
                </c:pt>
                <c:pt idx="153">
                  <c:v>0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0.48849999999999999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3.44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3.3650000000000002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0.41399999999999998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1.7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1.3520000000000001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6.71</c:v>
                </c:pt>
                <c:pt idx="225">
                  <c:v>0</c:v>
                </c:pt>
                <c:pt idx="226">
                  <c:v>1.6</c:v>
                </c:pt>
                <c:pt idx="227">
                  <c:v>0.27</c:v>
                </c:pt>
                <c:pt idx="228">
                  <c:v>0</c:v>
                </c:pt>
                <c:pt idx="229">
                  <c:v>0</c:v>
                </c:pt>
                <c:pt idx="230">
                  <c:v>1.77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1.6</c:v>
                </c:pt>
                <c:pt idx="237">
                  <c:v>0.77500000000000002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36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0.68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48.25</c:v>
                </c:pt>
                <c:pt idx="278">
                  <c:v>0</c:v>
                </c:pt>
                <c:pt idx="279">
                  <c:v>2.74</c:v>
                </c:pt>
                <c:pt idx="280">
                  <c:v>0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2.94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3.03</c:v>
                </c:pt>
                <c:pt idx="291">
                  <c:v>0</c:v>
                </c:pt>
                <c:pt idx="292">
                  <c:v>1.276</c:v>
                </c:pt>
                <c:pt idx="293">
                  <c:v>6.93</c:v>
                </c:pt>
                <c:pt idx="294">
                  <c:v>0</c:v>
                </c:pt>
                <c:pt idx="295">
                  <c:v>6.3</c:v>
                </c:pt>
                <c:pt idx="296">
                  <c:v>0.82</c:v>
                </c:pt>
                <c:pt idx="297">
                  <c:v>9.2200000000000006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0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0.43</c:v>
                </c:pt>
                <c:pt idx="307">
                  <c:v>0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0</c:v>
                </c:pt>
                <c:pt idx="312">
                  <c:v>0</c:v>
                </c:pt>
                <c:pt idx="313">
                  <c:v>5.8</c:v>
                </c:pt>
                <c:pt idx="314">
                  <c:v>0</c:v>
                </c:pt>
                <c:pt idx="315">
                  <c:v>1.9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13.84</c:v>
                </c:pt>
                <c:pt idx="323">
                  <c:v>1.0900000000000001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1.845</c:v>
                </c:pt>
                <c:pt idx="333">
                  <c:v>0.71199999999999997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1.27</c:v>
                </c:pt>
                <c:pt idx="350">
                  <c:v>0</c:v>
                </c:pt>
                <c:pt idx="351">
                  <c:v>0</c:v>
                </c:pt>
                <c:pt idx="352">
                  <c:v>1.39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12.38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1.1200000000000001</c:v>
                </c:pt>
                <c:pt idx="39">
                  <c:v>0</c:v>
                </c:pt>
                <c:pt idx="40">
                  <c:v>2446.9299000000001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6.38</c:v>
                </c:pt>
                <c:pt idx="54">
                  <c:v>1.88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7.54</c:v>
                </c:pt>
                <c:pt idx="60">
                  <c:v>2.3199999999999998</c:v>
                </c:pt>
                <c:pt idx="61">
                  <c:v>0</c:v>
                </c:pt>
                <c:pt idx="62">
                  <c:v>3.15</c:v>
                </c:pt>
                <c:pt idx="63">
                  <c:v>10.76</c:v>
                </c:pt>
                <c:pt idx="64">
                  <c:v>6.65</c:v>
                </c:pt>
                <c:pt idx="65">
                  <c:v>10.08</c:v>
                </c:pt>
                <c:pt idx="66">
                  <c:v>0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14.12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2.35</c:v>
                </c:pt>
                <c:pt idx="79">
                  <c:v>0</c:v>
                </c:pt>
                <c:pt idx="80">
                  <c:v>7775.9701999999997</c:v>
                </c:pt>
                <c:pt idx="81">
                  <c:v>0.41599999999999998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5.0999999999999996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2.0499999999999998</c:v>
                </c:pt>
                <c:pt idx="126">
                  <c:v>0</c:v>
                </c:pt>
                <c:pt idx="127">
                  <c:v>0</c:v>
                </c:pt>
                <c:pt idx="128">
                  <c:v>4.16</c:v>
                </c:pt>
                <c:pt idx="129">
                  <c:v>0</c:v>
                </c:pt>
                <c:pt idx="130">
                  <c:v>7.06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3.2749999999999999</c:v>
                </c:pt>
                <c:pt idx="136">
                  <c:v>6.9000000000000006E-2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0.29599999999999999</c:v>
                </c:pt>
                <c:pt idx="141">
                  <c:v>0.85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5226.71</c:v>
                </c:pt>
                <c:pt idx="145">
                  <c:v>6187.27</c:v>
                </c:pt>
                <c:pt idx="146">
                  <c:v>0</c:v>
                </c:pt>
                <c:pt idx="147">
                  <c:v>8616.8896000000004</c:v>
                </c:pt>
                <c:pt idx="148">
                  <c:v>0</c:v>
                </c:pt>
                <c:pt idx="149">
                  <c:v>10595.8604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6483.6298999999999</c:v>
                </c:pt>
                <c:pt idx="153">
                  <c:v>1235.8599999999999</c:v>
                </c:pt>
                <c:pt idx="154">
                  <c:v>425.69</c:v>
                </c:pt>
                <c:pt idx="155">
                  <c:v>5105.9701999999997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2076.5700999999999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0.53600000000000003</c:v>
                </c:pt>
                <c:pt idx="171">
                  <c:v>0</c:v>
                </c:pt>
                <c:pt idx="172">
                  <c:v>0</c:v>
                </c:pt>
                <c:pt idx="173">
                  <c:v>2613.6698999999999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1.1000000000000001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3.46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0.45750000000000002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334</c:v>
                </c:pt>
                <c:pt idx="199">
                  <c:v>0</c:v>
                </c:pt>
                <c:pt idx="200">
                  <c:v>0</c:v>
                </c:pt>
                <c:pt idx="201">
                  <c:v>1.9350000000000001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1.31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0</c:v>
                </c:pt>
                <c:pt idx="219">
                  <c:v>0</c:v>
                </c:pt>
                <c:pt idx="220">
                  <c:v>2.2200000000000002</c:v>
                </c:pt>
                <c:pt idx="221">
                  <c:v>0</c:v>
                </c:pt>
                <c:pt idx="222">
                  <c:v>0.77900000000000003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1.65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1.44</c:v>
                </c:pt>
                <c:pt idx="237">
                  <c:v>0.96</c:v>
                </c:pt>
                <c:pt idx="238">
                  <c:v>0</c:v>
                </c:pt>
                <c:pt idx="239">
                  <c:v>0</c:v>
                </c:pt>
                <c:pt idx="240">
                  <c:v>2.4300000000000002</c:v>
                </c:pt>
                <c:pt idx="241">
                  <c:v>36.4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3.23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31.1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0</c:v>
                </c:pt>
                <c:pt idx="281">
                  <c:v>19.3</c:v>
                </c:pt>
                <c:pt idx="282">
                  <c:v>7.85</c:v>
                </c:pt>
                <c:pt idx="283">
                  <c:v>2.64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0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6.52</c:v>
                </c:pt>
                <c:pt idx="294">
                  <c:v>0</c:v>
                </c:pt>
                <c:pt idx="295">
                  <c:v>5.99</c:v>
                </c:pt>
                <c:pt idx="296">
                  <c:v>0</c:v>
                </c:pt>
                <c:pt idx="297">
                  <c:v>8.98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15.4</c:v>
                </c:pt>
                <c:pt idx="302">
                  <c:v>3.9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1.3620000000000001</c:v>
                </c:pt>
                <c:pt idx="308">
                  <c:v>0</c:v>
                </c:pt>
                <c:pt idx="309">
                  <c:v>0</c:v>
                </c:pt>
                <c:pt idx="310">
                  <c:v>7.37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0</c:v>
                </c:pt>
                <c:pt idx="315">
                  <c:v>1.7250000000000001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0.2215</c:v>
                </c:pt>
                <c:pt idx="321">
                  <c:v>0</c:v>
                </c:pt>
                <c:pt idx="322">
                  <c:v>13.76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0</c:v>
                </c:pt>
                <c:pt idx="333">
                  <c:v>0</c:v>
                </c:pt>
                <c:pt idx="334">
                  <c:v>7.52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1.7050000000000001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0.32800000000000001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68576"/>
        <c:axId val="96182656"/>
      </c:barChart>
      <c:catAx>
        <c:axId val="96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82656"/>
        <c:crosses val="autoZero"/>
        <c:auto val="1"/>
        <c:lblAlgn val="ctr"/>
        <c:lblOffset val="100"/>
        <c:noMultiLvlLbl val="0"/>
      </c:catAx>
      <c:valAx>
        <c:axId val="96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6" sqref="B6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45921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3.3620000000000001</v>
      </c>
      <c r="C4" s="109">
        <f>((B4-K4)/K4)*100</f>
        <v>107.91589363017935</v>
      </c>
      <c r="D4" s="62">
        <f>ALL!D16</f>
        <v>33</v>
      </c>
      <c r="E4" s="62">
        <f>ALL!E16</f>
        <v>15</v>
      </c>
      <c r="F4" s="82">
        <f>ALL!F16</f>
        <v>3.5070000000000001</v>
      </c>
      <c r="G4" s="82">
        <f>ALL!G16</f>
        <v>3.387</v>
      </c>
      <c r="H4" s="63">
        <f>ALL!C16</f>
        <v>3.5680000000000001</v>
      </c>
      <c r="I4" s="64" t="str">
        <f t="shared" ref="I4:I24" si="0">IF(B4&gt;H4,"Long","Short")</f>
        <v>Short</v>
      </c>
      <c r="J4" s="99">
        <f t="shared" ref="J4:J24" si="1">((B4-H4)/H4)*100</f>
        <v>-5.7735426008968593</v>
      </c>
      <c r="K4" s="136">
        <v>1.617</v>
      </c>
      <c r="L4" s="106">
        <f>C34/100</f>
        <v>0.44786277280115799</v>
      </c>
      <c r="M4" s="24"/>
      <c r="N4" s="94">
        <f>C36/100</f>
        <v>0.3815754557145481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107.91589363017935</v>
      </c>
      <c r="S4" s="32">
        <f t="shared" ref="S4:S24" si="4">B4*P4</f>
        <v>7701.2047000618431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16.66</v>
      </c>
      <c r="C5" s="95">
        <f>((B5-K5)/K5)*100</f>
        <v>11.962365591397845</v>
      </c>
      <c r="D5" s="33">
        <f>ALL!D251</f>
        <v>7</v>
      </c>
      <c r="E5" s="33" t="str">
        <f>ALL!E251</f>
        <v>N/A</v>
      </c>
      <c r="F5" s="83">
        <f>ALL!F251</f>
        <v>16.45</v>
      </c>
      <c r="G5" s="83" t="str">
        <f>ALL!G251</f>
        <v>N/A</v>
      </c>
      <c r="H5" s="34">
        <f>ALL!C251</f>
        <v>16.46</v>
      </c>
      <c r="I5" s="65" t="str">
        <f t="shared" si="0"/>
        <v>Long</v>
      </c>
      <c r="J5" s="100">
        <f t="shared" si="1"/>
        <v>1.2150668286755728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11.962365591397845</v>
      </c>
      <c r="S5" s="36">
        <f t="shared" si="4"/>
        <v>4147.0860215053763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50.5</v>
      </c>
      <c r="C6" s="110">
        <f t="shared" ref="C6:C25" si="6">((B6-K6)/K6)*100</f>
        <v>50.656324582338883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55.65</v>
      </c>
      <c r="I6" s="65" t="str">
        <f t="shared" si="0"/>
        <v>Short</v>
      </c>
      <c r="J6" s="101">
        <f t="shared" si="1"/>
        <v>-9.2542677448337809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50.656324582338883</v>
      </c>
      <c r="S6" s="40">
        <f t="shared" si="4"/>
        <v>5580.3102625298325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20.16</v>
      </c>
      <c r="C7" s="95">
        <f>((B7-K7)/K7)*100</f>
        <v>28.407643312101914</v>
      </c>
      <c r="D7" s="33">
        <f>ALL!D248</f>
        <v>0</v>
      </c>
      <c r="E7" s="33">
        <f>ALL!E248</f>
        <v>19</v>
      </c>
      <c r="F7" s="83">
        <f>ALL!F248</f>
        <v>20.16</v>
      </c>
      <c r="G7" s="83">
        <f>ALL!G248</f>
        <v>19.3</v>
      </c>
      <c r="H7" s="34">
        <f>ALL!C248</f>
        <v>18.77</v>
      </c>
      <c r="I7" s="65" t="str">
        <f t="shared" si="0"/>
        <v>Long</v>
      </c>
      <c r="J7" s="100">
        <f>((B7-H7)/H7)*100</f>
        <v>7.4054342035162524</v>
      </c>
      <c r="K7" s="137">
        <v>15.7</v>
      </c>
      <c r="L7" s="25"/>
      <c r="M7" s="42">
        <f>-N4+L4</f>
        <v>6.6287317086609898E-2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28.407643312101914</v>
      </c>
      <c r="S7" s="36">
        <f t="shared" si="4"/>
        <v>4756.2191082802547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8.4949999999999992</v>
      </c>
      <c r="C8" s="110">
        <f t="shared" si="6"/>
        <v>12.367724867724863</v>
      </c>
      <c r="D8" s="37" t="str">
        <f>ALL!D96</f>
        <v>N/A</v>
      </c>
      <c r="E8" s="37">
        <f>ALL!E96</f>
        <v>13</v>
      </c>
      <c r="F8" s="84" t="str">
        <f>ALL!F96</f>
        <v>N/A</v>
      </c>
      <c r="G8" s="84">
        <f>ALL!G96</f>
        <v>8.2200000000000006</v>
      </c>
      <c r="H8" s="34">
        <f>ALL!C96</f>
        <v>8.6750000000000007</v>
      </c>
      <c r="I8" s="65" t="str">
        <f t="shared" si="0"/>
        <v>Short</v>
      </c>
      <c r="J8" s="101">
        <f t="shared" si="1"/>
        <v>-2.0749279538905068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12.367724867724863</v>
      </c>
      <c r="S8" s="40">
        <f t="shared" si="4"/>
        <v>4162.1005291005285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6.51</v>
      </c>
      <c r="C9" s="95">
        <f>((B9-K9)/K9)*100</f>
        <v>17.086330935251802</v>
      </c>
      <c r="D9" s="33">
        <f>ALL!D260</f>
        <v>4</v>
      </c>
      <c r="E9" s="33">
        <f>ALL!E260</f>
        <v>11</v>
      </c>
      <c r="F9" s="83">
        <f>ALL!F260</f>
        <v>6.3</v>
      </c>
      <c r="G9" s="83">
        <f>ALL!G260</f>
        <v>5.99</v>
      </c>
      <c r="H9" s="34">
        <f>ALL!C260</f>
        <v>5.88</v>
      </c>
      <c r="I9" s="65" t="str">
        <f t="shared" si="0"/>
        <v>Long</v>
      </c>
      <c r="J9" s="100">
        <f t="shared" si="1"/>
        <v>10.714285714285712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17.086330935251802</v>
      </c>
      <c r="S9" s="36">
        <f t="shared" si="4"/>
        <v>4336.8776978417272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7.28</v>
      </c>
      <c r="C10" s="110">
        <f t="shared" si="6"/>
        <v>21.535893155258766</v>
      </c>
      <c r="D10" s="37" t="str">
        <f>ALL!D185</f>
        <v>N/A</v>
      </c>
      <c r="E10" s="37">
        <f>ALL!E185</f>
        <v>8</v>
      </c>
      <c r="F10" s="84" t="str">
        <f>ALL!F185</f>
        <v>N/A</v>
      </c>
      <c r="G10" s="84">
        <f>ALL!G185</f>
        <v>7.17</v>
      </c>
      <c r="H10" s="34">
        <f>ALL!C185</f>
        <v>7.41</v>
      </c>
      <c r="I10" s="65" t="str">
        <f t="shared" si="0"/>
        <v>Short</v>
      </c>
      <c r="J10" s="101">
        <f>((B10-H10)/H10)*100</f>
        <v>-1.7543859649122793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21.535893155258766</v>
      </c>
      <c r="S10" s="40">
        <f t="shared" si="4"/>
        <v>4501.6894824707842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0.68200000000000005</v>
      </c>
      <c r="C11" s="95">
        <f t="shared" si="6"/>
        <v>22.222222222222221</v>
      </c>
      <c r="D11" s="33" t="str">
        <f>ALL!D294</f>
        <v>N/A</v>
      </c>
      <c r="E11" s="33">
        <f>ALL!E294</f>
        <v>11</v>
      </c>
      <c r="F11" s="83" t="str">
        <f>ALL!F294</f>
        <v>N/A</v>
      </c>
      <c r="G11" s="83">
        <f>ALL!G294</f>
        <v>0.63600000000000001</v>
      </c>
      <c r="H11" s="34">
        <f>ALL!C294</f>
        <v>0.73399999999999999</v>
      </c>
      <c r="I11" s="65" t="str">
        <f t="shared" si="0"/>
        <v>Short</v>
      </c>
      <c r="J11" s="100">
        <f t="shared" si="1"/>
        <v>-7.0844686648501272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22.222222222222221</v>
      </c>
      <c r="S11" s="36">
        <f t="shared" si="4"/>
        <v>4527.1111111111113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8.18</v>
      </c>
      <c r="C12" s="110">
        <f>((B12-K12)/K12)*100</f>
        <v>67.794871794871796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34">
        <v>4.8899999999999997</v>
      </c>
      <c r="I12" s="65" t="str">
        <f t="shared" si="0"/>
        <v>Long</v>
      </c>
      <c r="J12" s="101">
        <f t="shared" si="1"/>
        <v>67.280163599182004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67.794871794871796</v>
      </c>
      <c r="S12" s="40">
        <f t="shared" si="4"/>
        <v>6215.122051282051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14.07</v>
      </c>
      <c r="C13" s="95">
        <f t="shared" si="6"/>
        <v>14.0194489465154</v>
      </c>
      <c r="D13" s="33">
        <f>ALL!D64</f>
        <v>5</v>
      </c>
      <c r="E13" s="33">
        <f>ALL!E64</f>
        <v>14</v>
      </c>
      <c r="F13" s="83">
        <f>ALL!F64</f>
        <v>14.35</v>
      </c>
      <c r="G13" s="83">
        <f>ALL!G64</f>
        <v>14.12</v>
      </c>
      <c r="H13" s="34">
        <f>ALL!C64</f>
        <v>13.81</v>
      </c>
      <c r="I13" s="65" t="str">
        <f t="shared" si="0"/>
        <v>Long</v>
      </c>
      <c r="J13" s="100">
        <f t="shared" si="1"/>
        <v>1.8826937002172324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14.0194489465154</v>
      </c>
      <c r="S13" s="36">
        <f t="shared" si="4"/>
        <v>4223.2803889789302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3.37</v>
      </c>
      <c r="C14" s="110">
        <f t="shared" si="6"/>
        <v>152.75631890797271</v>
      </c>
      <c r="D14" s="37">
        <f>ALL!D154</f>
        <v>30</v>
      </c>
      <c r="E14" s="37">
        <f>ALL!E154</f>
        <v>16</v>
      </c>
      <c r="F14" s="84">
        <f>ALL!F154</f>
        <v>3.44</v>
      </c>
      <c r="G14" s="84">
        <f>ALL!G154</f>
        <v>3.37</v>
      </c>
      <c r="H14" s="34">
        <f>ALL!C154</f>
        <v>3.4</v>
      </c>
      <c r="I14" s="65" t="str">
        <f t="shared" si="0"/>
        <v>Short</v>
      </c>
      <c r="J14" s="101">
        <f t="shared" si="1"/>
        <v>-0.8823529411764649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152.75631890797271</v>
      </c>
      <c r="S14" s="36">
        <f t="shared" si="4"/>
        <v>9362.0940523513091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5.93</v>
      </c>
      <c r="C15" s="95">
        <f t="shared" si="6"/>
        <v>-0.16835016835017971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6.08</v>
      </c>
      <c r="I15" s="65" t="str">
        <f t="shared" si="0"/>
        <v>Short</v>
      </c>
      <c r="J15" s="100">
        <f t="shared" si="1"/>
        <v>-2.4671052631579005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-0.16835016835017971</v>
      </c>
      <c r="S15" s="36">
        <f t="shared" si="4"/>
        <v>3697.7643097643095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2.93</v>
      </c>
      <c r="C16" s="110">
        <f t="shared" si="6"/>
        <v>52.604166666666686</v>
      </c>
      <c r="D16" s="37">
        <f>ALL!D330</f>
        <v>6</v>
      </c>
      <c r="E16" s="37">
        <f>ALL!E330</f>
        <v>13</v>
      </c>
      <c r="F16" s="84">
        <f>ALL!F330</f>
        <v>2.8250000000000002</v>
      </c>
      <c r="G16" s="84">
        <f>ALL!G330</f>
        <v>2.57</v>
      </c>
      <c r="H16" s="34">
        <f>ALL!C330</f>
        <v>2.5049999999999999</v>
      </c>
      <c r="I16" s="65" t="str">
        <f t="shared" si="0"/>
        <v>Long</v>
      </c>
      <c r="J16" s="101">
        <f t="shared" si="1"/>
        <v>16.966067864271469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52.604166666666686</v>
      </c>
      <c r="S16" s="40">
        <f t="shared" si="4"/>
        <v>5652.4583333333339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6.9080000000000004</v>
      </c>
      <c r="C17" s="95">
        <f t="shared" si="6"/>
        <v>79.428571428571431</v>
      </c>
      <c r="D17" s="33">
        <f>ALL!D258</f>
        <v>32</v>
      </c>
      <c r="E17" s="33">
        <f>ALL!E258</f>
        <v>34</v>
      </c>
      <c r="F17" s="83">
        <f>ALL!F258</f>
        <v>6.93</v>
      </c>
      <c r="G17" s="83">
        <f>ALL!G258</f>
        <v>6.52</v>
      </c>
      <c r="H17" s="34">
        <f>ALL!C258</f>
        <v>6.67</v>
      </c>
      <c r="I17" s="65" t="str">
        <f t="shared" si="0"/>
        <v>Long</v>
      </c>
      <c r="J17" s="100">
        <f t="shared" si="1"/>
        <v>3.5682158920539795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79.428571428571431</v>
      </c>
      <c r="S17" s="36">
        <f t="shared" si="4"/>
        <v>6646.0342857142859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6.81</v>
      </c>
      <c r="C18" s="110">
        <f>((B18-K18)/K18)*100</f>
        <v>50.99778270509978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6.81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50.99778270509978</v>
      </c>
      <c r="S18" s="40">
        <f t="shared" si="4"/>
        <v>5592.9578713968958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17.64</v>
      </c>
      <c r="C19" s="95">
        <f t="shared" si="6"/>
        <v>17.600000000000005</v>
      </c>
      <c r="D19" s="33" t="str">
        <f>ALL!D190</f>
        <v>N/A</v>
      </c>
      <c r="E19" s="33">
        <f>ALL!E190</f>
        <v>0</v>
      </c>
      <c r="F19" s="83" t="str">
        <f>ALL!F190</f>
        <v>N/A</v>
      </c>
      <c r="G19" s="83">
        <f>ALL!G190</f>
        <v>17.64</v>
      </c>
      <c r="H19" s="34">
        <f>ALL!C190</f>
        <v>19.579999999999998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17.600000000000005</v>
      </c>
      <c r="S19" s="36">
        <f t="shared" si="4"/>
        <v>4355.9040000000005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3.26</v>
      </c>
      <c r="C20" s="110">
        <f>((B20-K20)/K20)*100</f>
        <v>46.188340807174875</v>
      </c>
      <c r="D20" s="37" t="str">
        <f>ALL!D112</f>
        <v>N/A</v>
      </c>
      <c r="E20" s="37">
        <v>2</v>
      </c>
      <c r="F20" s="84" t="str">
        <f>ALL!F112</f>
        <v>N/A</v>
      </c>
      <c r="G20" s="84">
        <f>ALL!G112</f>
        <v>3.14</v>
      </c>
      <c r="H20" s="34">
        <f>ALL!C112</f>
        <v>3.3079999999999998</v>
      </c>
      <c r="I20" s="65" t="str">
        <f>IF(B20&gt;H20,"Long","Short")</f>
        <v>Short</v>
      </c>
      <c r="J20" s="101">
        <f>((B20-H20)/H20)*100</f>
        <v>-1.4510278113663859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46.188340807174875</v>
      </c>
      <c r="S20" s="40">
        <f t="shared" si="4"/>
        <v>5414.8161434977574</v>
      </c>
      <c r="T20" s="25"/>
      <c r="U20" s="25"/>
    </row>
    <row r="21" spans="1:21" s="26" customFormat="1" ht="15" customHeight="1" x14ac:dyDescent="0.2">
      <c r="A21" s="91" t="s">
        <v>785</v>
      </c>
      <c r="B21" s="129">
        <f>ALL!B341</f>
        <v>2</v>
      </c>
      <c r="C21" s="95">
        <f>((B21-K21)/K21)*100</f>
        <v>52.671755725190842</v>
      </c>
      <c r="D21" s="33" t="str">
        <f>ALL!D341</f>
        <v>N/A</v>
      </c>
      <c r="E21" s="33">
        <f>ALL!E341</f>
        <v>13</v>
      </c>
      <c r="F21" s="83" t="str">
        <f>ALL!F341</f>
        <v>N/A</v>
      </c>
      <c r="G21" s="83">
        <f>ALL!G341</f>
        <v>2.0499999999999998</v>
      </c>
      <c r="H21" s="34">
        <f>ALL!C341</f>
        <v>2.09</v>
      </c>
      <c r="I21" s="65" t="str">
        <f>IF(B21&gt;H21,"Long","Short")</f>
        <v>Short</v>
      </c>
      <c r="J21" s="100">
        <f>((B21-H21)/H21)*100</f>
        <v>-4.3062200956937735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52.671755725190842</v>
      </c>
      <c r="S21" s="36">
        <f>P21*B21</f>
        <v>5654.9618320610689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7.12</v>
      </c>
      <c r="C22" s="110">
        <f>((B22-K22)/K22)*100</f>
        <v>30.88235294117646</v>
      </c>
      <c r="D22" s="37">
        <f>ALL!D49</f>
        <v>5</v>
      </c>
      <c r="E22" s="37">
        <f>ALL!E49</f>
        <v>13</v>
      </c>
      <c r="F22" s="84">
        <f>ALL!F49</f>
        <v>6.77</v>
      </c>
      <c r="G22" s="84">
        <f>ALL!G49</f>
        <v>6.38</v>
      </c>
      <c r="H22" s="34">
        <f>ALL!C49</f>
        <v>6.69</v>
      </c>
      <c r="I22" s="65" t="str">
        <f>IF(B22&gt;H22,"Long","Short")</f>
        <v>Long</v>
      </c>
      <c r="J22" s="101">
        <f>((B22-H22)/H22)*100</f>
        <v>6.427503736920773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30.88235294117646</v>
      </c>
      <c r="S22" s="40">
        <f t="shared" si="4"/>
        <v>4847.8823529411766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11.98</v>
      </c>
      <c r="C23" s="95">
        <f t="shared" si="6"/>
        <v>26.906779661016962</v>
      </c>
      <c r="D23" s="33">
        <f>ALL!D58</f>
        <v>4</v>
      </c>
      <c r="E23" s="33">
        <f>ALL!E58</f>
        <v>16</v>
      </c>
      <c r="F23" s="83">
        <f>ALL!F58</f>
        <v>11.44</v>
      </c>
      <c r="G23" s="83">
        <f>ALL!G58</f>
        <v>10.76</v>
      </c>
      <c r="H23" s="34">
        <v>6.42</v>
      </c>
      <c r="I23" s="65" t="str">
        <f>IF(B58&gt;H58,"Long","Short")</f>
        <v>Short</v>
      </c>
      <c r="J23" s="100">
        <f t="shared" si="1"/>
        <v>86.604361370716518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26.906779661016962</v>
      </c>
      <c r="S23" s="36">
        <f>B23*P23</f>
        <v>4700.6271186440681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23.08</v>
      </c>
      <c r="C24" s="110">
        <f t="shared" si="6"/>
        <v>24.89177489177488</v>
      </c>
      <c r="D24" s="37" t="str">
        <f>ALL!D143</f>
        <v>N/A</v>
      </c>
      <c r="E24" s="37">
        <f>ALL!E143</f>
        <v>14</v>
      </c>
      <c r="F24" s="84" t="str">
        <f>ALL!F143</f>
        <v>N/A</v>
      </c>
      <c r="G24" s="84">
        <f>ALL!G143</f>
        <v>22.2</v>
      </c>
      <c r="H24" s="34">
        <f>ALL!C143</f>
        <v>23.52</v>
      </c>
      <c r="I24" s="65" t="str">
        <f t="shared" si="0"/>
        <v>Short</v>
      </c>
      <c r="J24" s="101">
        <f t="shared" si="1"/>
        <v>-1.8707482993197335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24.89177489177488</v>
      </c>
      <c r="S24" s="40">
        <f t="shared" si="4"/>
        <v>4625.9913419913419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11.705</v>
      </c>
      <c r="C25" s="95">
        <f t="shared" si="6"/>
        <v>52.806788511749346</v>
      </c>
      <c r="D25" s="33" t="str">
        <f>ALL!D109</f>
        <v>N/A</v>
      </c>
      <c r="E25" s="33">
        <f>ALL!E109</f>
        <v>0</v>
      </c>
      <c r="F25" s="83" t="str">
        <f>ALL!F109</f>
        <v>N/A</v>
      </c>
      <c r="G25" s="83">
        <f>ALL!G109</f>
        <v>11.705</v>
      </c>
      <c r="H25" s="34">
        <f>ALL!C109</f>
        <v>12.5</v>
      </c>
      <c r="I25" s="65" t="str">
        <f t="shared" ref="I25:I30" si="7">IF(B25&gt;H25,"Long","Short")</f>
        <v>Short</v>
      </c>
      <c r="J25" s="100">
        <f t="shared" ref="J25:J30" si="8">((B25-H25)/H25)*100</f>
        <v>-6.3599999999999994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52.806788511749346</v>
      </c>
      <c r="S25" s="36">
        <f t="shared" ref="S25:S30" si="11">B25*P25</f>
        <v>5659.9634464751962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0.84499999999999997</v>
      </c>
      <c r="C26" s="110">
        <f>((B26-K26)/K26)*100</f>
        <v>6.2893081761006204</v>
      </c>
      <c r="D26" s="37">
        <f>ALL!D195</f>
        <v>5</v>
      </c>
      <c r="E26" s="37">
        <f>ALL!E195</f>
        <v>34</v>
      </c>
      <c r="F26" s="84">
        <f>ALL!F195</f>
        <v>0.83799999999999997</v>
      </c>
      <c r="G26" s="84">
        <f>ALL!G195</f>
        <v>0.77900000000000003</v>
      </c>
      <c r="H26" s="34">
        <f>ALL!C195</f>
        <v>0.78400000000000003</v>
      </c>
      <c r="I26" s="65" t="str">
        <f t="shared" si="7"/>
        <v>Long</v>
      </c>
      <c r="J26" s="101">
        <f t="shared" si="8"/>
        <v>7.7806122448979513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6.2893081761006204</v>
      </c>
      <c r="S26" s="40">
        <f t="shared" si="11"/>
        <v>3936.9559748427669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1.206</v>
      </c>
      <c r="C27" s="95">
        <f>((B27-K27)/K27)*100</f>
        <v>15.076335877862586</v>
      </c>
      <c r="D27" s="33">
        <f>ALL!D158</f>
        <v>17</v>
      </c>
      <c r="E27" s="33">
        <f>ALL!E158</f>
        <v>34</v>
      </c>
      <c r="F27" s="83">
        <f>ALL!F158</f>
        <v>1.1299999999999999</v>
      </c>
      <c r="G27" s="83">
        <f>ALL!G158</f>
        <v>1.1000000000000001</v>
      </c>
      <c r="H27" s="34">
        <f>ALL!C158</f>
        <v>1.18</v>
      </c>
      <c r="I27" s="65" t="str">
        <f t="shared" si="7"/>
        <v>Long</v>
      </c>
      <c r="J27" s="100">
        <f t="shared" si="8"/>
        <v>2.2033898305084767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15.076335877862586</v>
      </c>
      <c r="S27" s="36">
        <f t="shared" si="11"/>
        <v>4262.4274809160306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26.18</v>
      </c>
      <c r="C28" s="110">
        <f>((B28-K28)/K28)*100</f>
        <v>26.841085271317827</v>
      </c>
      <c r="D28" s="37" t="str">
        <f>ALL!D222</f>
        <v>N/A</v>
      </c>
      <c r="E28" s="37">
        <f>ALL!E222</f>
        <v>15</v>
      </c>
      <c r="F28" s="84" t="str">
        <f>ALL!F222</f>
        <v>N/A</v>
      </c>
      <c r="G28" s="84">
        <f>ALL!G222</f>
        <v>25.18</v>
      </c>
      <c r="H28" s="34">
        <f>ALL!C222</f>
        <v>27.42</v>
      </c>
      <c r="I28" s="65" t="str">
        <f t="shared" si="7"/>
        <v>Short</v>
      </c>
      <c r="J28" s="101">
        <f t="shared" si="8"/>
        <v>-4.5222465353756451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26.841085271317827</v>
      </c>
      <c r="S28" s="36">
        <f t="shared" si="11"/>
        <v>4698.1937984496117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2.23</v>
      </c>
      <c r="C30" s="110">
        <f>((B30-K30)/K30)*100</f>
        <v>92.24137931034484</v>
      </c>
      <c r="D30" s="37" t="str">
        <f>ALL!D319</f>
        <v>N/A</v>
      </c>
      <c r="E30" s="37" t="str">
        <f>ALL!E319</f>
        <v>N/A</v>
      </c>
      <c r="F30" s="84" t="str">
        <f>ALL!F319</f>
        <v>N/A</v>
      </c>
      <c r="G30" s="84" t="str">
        <f>ALL!G319</f>
        <v>N/A</v>
      </c>
      <c r="H30" s="34">
        <f>ALL!C319</f>
        <v>2.23</v>
      </c>
      <c r="I30" s="143" t="str">
        <f t="shared" si="7"/>
        <v>Short</v>
      </c>
      <c r="J30" s="101">
        <f t="shared" si="8"/>
        <v>0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92.24137931034484</v>
      </c>
      <c r="S30" s="36">
        <f t="shared" si="11"/>
        <v>7120.620689655173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44.786277280115797</v>
      </c>
      <c r="S31" s="87">
        <f>SUM(S4:S30)</f>
        <v>144797.8601822982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1209.2294865631266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44.786277280115797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2030.46</v>
      </c>
      <c r="C36" s="5">
        <f>((B36-K36)/K36)*100</f>
        <v>38.157545571454811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5112.6400999999996</v>
      </c>
      <c r="C37" s="5">
        <f>((B37-K37)/K37)*100</f>
        <v>43.192355628250617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2185.75</v>
      </c>
      <c r="C38" s="5">
        <f>((B38-K38)/K38)*100</f>
        <v>69.96236450444006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2892.78</v>
      </c>
      <c r="C39" s="5">
        <f>((B39-K39)/K39)*100</f>
        <v>23.940874035989726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7.4</v>
      </c>
      <c r="C4" s="67">
        <f t="shared" ref="C4:C23" si="0">((B4-K4)/K4)*100</f>
        <v>1235.7400722021659</v>
      </c>
      <c r="D4" s="66">
        <f>ALL!D5</f>
        <v>40</v>
      </c>
      <c r="E4" s="66">
        <f>ALL!E5</f>
        <v>6</v>
      </c>
      <c r="F4" s="66">
        <f>ALL!F5</f>
        <v>8.25</v>
      </c>
      <c r="G4" s="66">
        <f>ALL!G5</f>
        <v>7.9</v>
      </c>
      <c r="H4" s="66">
        <f>ALL!C5</f>
        <v>8.9499999999999993</v>
      </c>
      <c r="I4" s="66" t="str">
        <f t="shared" ref="I4:I23" si="1">IF(B4&gt;H4,"Long","Short")</f>
        <v>Short</v>
      </c>
      <c r="J4" s="67">
        <f t="shared" ref="J4:J23" si="2">((B4-H4)/H4)*100</f>
        <v>-17.318435754189935</v>
      </c>
      <c r="K4" s="68">
        <v>0.55400000000000005</v>
      </c>
      <c r="L4" s="61"/>
      <c r="M4" s="56">
        <f>C27/100</f>
        <v>1400.3534410756242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3.26</v>
      </c>
      <c r="C5" s="70">
        <f t="shared" si="0"/>
        <v>305.47263681592034</v>
      </c>
      <c r="D5" s="69" t="str">
        <f>ALL!D112</f>
        <v>N/A</v>
      </c>
      <c r="E5" s="69">
        <f>ALL!E112</f>
        <v>15</v>
      </c>
      <c r="F5" s="69" t="str">
        <f>ALL!F112</f>
        <v>N/A</v>
      </c>
      <c r="G5" s="69">
        <f>ALL!G112</f>
        <v>3.14</v>
      </c>
      <c r="H5" s="69">
        <f>ALL!C112</f>
        <v>3.3079999999999998</v>
      </c>
      <c r="I5" s="71" t="str">
        <f t="shared" si="1"/>
        <v>Short</v>
      </c>
      <c r="J5" s="72">
        <f t="shared" si="2"/>
        <v>-1.4510278113663859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5" t="s">
        <v>20</v>
      </c>
      <c r="N6" s="146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13.88</v>
      </c>
      <c r="C7" s="70">
        <f t="shared" si="0"/>
        <v>3054.5454545454545</v>
      </c>
      <c r="D7" s="69" t="str">
        <f>ALL!D39</f>
        <v>N/A</v>
      </c>
      <c r="E7" s="69">
        <f>ALL!E29</f>
        <v>34</v>
      </c>
      <c r="F7" s="69">
        <f>ALL!F29</f>
        <v>13.18</v>
      </c>
      <c r="G7" s="69">
        <f>ALL!G29</f>
        <v>12.38</v>
      </c>
      <c r="H7" s="69">
        <f>ALL!C29</f>
        <v>13.52</v>
      </c>
      <c r="I7" s="71" t="str">
        <f t="shared" si="1"/>
        <v>Long</v>
      </c>
      <c r="J7" s="72">
        <f t="shared" si="2"/>
        <v>2.6627218934911334</v>
      </c>
      <c r="K7" s="73">
        <v>0.44</v>
      </c>
      <c r="L7" s="61"/>
      <c r="M7" s="147">
        <f>-N4+M4</f>
        <v>1401.3530731170679</v>
      </c>
      <c r="N7" s="148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11.98</v>
      </c>
      <c r="C8" s="74">
        <f t="shared" si="0"/>
        <v>2422.105263157895</v>
      </c>
      <c r="D8" s="71">
        <f>ALL!D58</f>
        <v>4</v>
      </c>
      <c r="E8" s="71">
        <f>ALL!E58</f>
        <v>16</v>
      </c>
      <c r="F8" s="71">
        <f>ALL!F58</f>
        <v>11.44</v>
      </c>
      <c r="G8" s="71">
        <f>ALL!G58</f>
        <v>10.76</v>
      </c>
      <c r="H8" s="71">
        <f>ALL!C58</f>
        <v>11.1</v>
      </c>
      <c r="I8" s="71" t="str">
        <f t="shared" si="1"/>
        <v>Long</v>
      </c>
      <c r="J8" s="75">
        <f t="shared" si="2"/>
        <v>7.9279279279279358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14.07</v>
      </c>
      <c r="C9" s="70">
        <f>((B9-K9)/K9)*100</f>
        <v>999.21875</v>
      </c>
      <c r="D9" s="69">
        <f>ALL!D64</f>
        <v>5</v>
      </c>
      <c r="E9" s="69">
        <f>ALL!E64</f>
        <v>14</v>
      </c>
      <c r="F9" s="69">
        <f>ALL!F64</f>
        <v>14.35</v>
      </c>
      <c r="G9" s="69">
        <f>ALL!G64</f>
        <v>14.12</v>
      </c>
      <c r="H9" s="69">
        <f>ALL!C64</f>
        <v>13.81</v>
      </c>
      <c r="I9" s="71" t="str">
        <f t="shared" si="1"/>
        <v>Long</v>
      </c>
      <c r="J9" s="72">
        <f t="shared" si="2"/>
        <v>1.8826937002172324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41.8</v>
      </c>
      <c r="C11" s="70">
        <f t="shared" si="0"/>
        <v>4122.2222222222217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43.78</v>
      </c>
      <c r="I11" s="71" t="str">
        <f t="shared" si="1"/>
        <v>Short</v>
      </c>
      <c r="J11" s="72">
        <f t="shared" si="2"/>
        <v>-4.5226130653266425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1.82</v>
      </c>
      <c r="C12" s="74">
        <f t="shared" si="0"/>
        <v>92.389006342494724</v>
      </c>
      <c r="D12" s="71">
        <f>ALL!D35</f>
        <v>9</v>
      </c>
      <c r="E12" s="71">
        <f>ALL!E35</f>
        <v>18</v>
      </c>
      <c r="F12" s="71">
        <f>ALL!F35</f>
        <v>1.3</v>
      </c>
      <c r="G12" s="71">
        <f>ALL!G35</f>
        <v>1.1200000000000001</v>
      </c>
      <c r="H12" s="71">
        <f>ALL!C35</f>
        <v>1.26</v>
      </c>
      <c r="I12" s="71" t="str">
        <f t="shared" si="1"/>
        <v>Long</v>
      </c>
      <c r="J12" s="75">
        <f t="shared" si="2"/>
        <v>44.44444444444445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 t="str">
        <f>ALL!E14</f>
        <v>N/A</v>
      </c>
      <c r="F19" s="69" t="str">
        <f>ALL!F14</f>
        <v>N/A</v>
      </c>
      <c r="G19" s="69" t="str">
        <f>ALL!G14</f>
        <v>N/A</v>
      </c>
      <c r="H19" s="69">
        <f>ALL!C14</f>
        <v>1.03</v>
      </c>
      <c r="I19" s="71" t="str">
        <f t="shared" si="1"/>
        <v>Long</v>
      </c>
      <c r="J19" s="72">
        <f t="shared" si="2"/>
        <v>371.84466019417476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1.4039999999999999</v>
      </c>
      <c r="C20" s="74">
        <f>((B20-K20)/K20)*100</f>
        <v>1477.5280898876406</v>
      </c>
      <c r="D20" s="71">
        <f>ALL!D94</f>
        <v>26</v>
      </c>
      <c r="E20" s="71">
        <f>ALL!E94</f>
        <v>38</v>
      </c>
      <c r="F20" s="71">
        <f>ALL!F94</f>
        <v>1.3460000000000001</v>
      </c>
      <c r="G20" s="71">
        <f>ALL!G94</f>
        <v>1.3</v>
      </c>
      <c r="H20" s="71">
        <f>ALL!C94</f>
        <v>1.3360000000000001</v>
      </c>
      <c r="I20" s="71" t="str">
        <f>IF(B20&gt;H20,"Long","Short")</f>
        <v>Long</v>
      </c>
      <c r="J20" s="75">
        <f>((B20-H20)/H20)*100</f>
        <v>5.0898203592814246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6.51</v>
      </c>
      <c r="C23" s="78">
        <f t="shared" si="0"/>
        <v>28.149606299212593</v>
      </c>
      <c r="D23" s="77">
        <f>ALL!D69</f>
        <v>40</v>
      </c>
      <c r="E23" s="77">
        <f>ALL!E69</f>
        <v>30</v>
      </c>
      <c r="F23" s="77">
        <f>ALL!F69</f>
        <v>2.5499999999999998</v>
      </c>
      <c r="G23" s="77">
        <f>ALL!G69</f>
        <v>2.35</v>
      </c>
      <c r="H23" s="77">
        <f>ALL!C69</f>
        <v>2.3199999999999998</v>
      </c>
      <c r="I23" s="79" t="str">
        <f t="shared" si="1"/>
        <v>Long</v>
      </c>
      <c r="J23" s="80">
        <f t="shared" si="2"/>
        <v>180.60344827586206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2800706.8821512484</v>
      </c>
    </row>
    <row r="27" spans="1:17" ht="13.5" thickBot="1" x14ac:dyDescent="0.25">
      <c r="A27" s="51" t="s">
        <v>10</v>
      </c>
      <c r="B27" s="52"/>
      <c r="C27" s="53">
        <f>C26/20</f>
        <v>140035.34410756241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45921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7.4</v>
      </c>
      <c r="C5">
        <f t="shared" ref="C5:C68" si="1">VLOOKUP($A5,$N$5:$U$375,3,FALSE)</f>
        <v>8.9499999999999993</v>
      </c>
      <c r="D5">
        <f t="shared" ref="D5:D68" si="2">VLOOKUP($A5,$N$5:$U$375,4,FALSE)</f>
        <v>40</v>
      </c>
      <c r="E5">
        <f t="shared" ref="E5:E68" si="3">VLOOKUP($A5,$N$5:$U$375,5,FALSE)</f>
        <v>6</v>
      </c>
      <c r="F5">
        <f t="shared" ref="F5:F68" si="4">VLOOKUP($A5,$N$5:$U$375,6,FALSE)</f>
        <v>8.25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7.4</v>
      </c>
      <c r="P5" s="111">
        <v>8.9499999999999993</v>
      </c>
      <c r="Q5" s="111">
        <v>40</v>
      </c>
      <c r="R5" s="111">
        <v>6</v>
      </c>
      <c r="S5" s="111">
        <v>8.25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2.395</v>
      </c>
      <c r="C7">
        <f t="shared" si="1"/>
        <v>2.44</v>
      </c>
      <c r="D7" t="str">
        <f t="shared" si="2"/>
        <v>N/A</v>
      </c>
      <c r="E7">
        <f t="shared" si="3"/>
        <v>13</v>
      </c>
      <c r="F7" t="str">
        <f t="shared" si="4"/>
        <v>N/A</v>
      </c>
      <c r="G7">
        <f t="shared" si="5"/>
        <v>2.29</v>
      </c>
      <c r="H7" s="122" t="str">
        <f t="shared" si="6"/>
        <v>Short</v>
      </c>
      <c r="N7" s="111" t="s">
        <v>74</v>
      </c>
      <c r="O7" s="111">
        <v>2.395</v>
      </c>
      <c r="P7" s="111">
        <v>2.44</v>
      </c>
      <c r="Q7" s="111" t="s">
        <v>71</v>
      </c>
      <c r="R7" s="111">
        <v>13</v>
      </c>
      <c r="S7" s="111" t="s">
        <v>71</v>
      </c>
      <c r="T7" s="111">
        <v>2.29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0.52</v>
      </c>
      <c r="C8">
        <f t="shared" si="1"/>
        <v>0.51400000000000001</v>
      </c>
      <c r="D8">
        <f t="shared" si="2"/>
        <v>40</v>
      </c>
      <c r="E8" t="str">
        <f t="shared" si="3"/>
        <v>N/A</v>
      </c>
      <c r="F8">
        <f t="shared" si="4"/>
        <v>0.54400000000000004</v>
      </c>
      <c r="G8" t="str">
        <f t="shared" si="5"/>
        <v>N/A</v>
      </c>
      <c r="H8" s="122" t="str">
        <f t="shared" si="6"/>
        <v>Long</v>
      </c>
      <c r="N8" s="111" t="s">
        <v>75</v>
      </c>
      <c r="O8" s="111">
        <v>0.52</v>
      </c>
      <c r="P8" s="111">
        <v>0.51400000000000001</v>
      </c>
      <c r="Q8" s="111">
        <v>40</v>
      </c>
      <c r="R8" s="111" t="s">
        <v>71</v>
      </c>
      <c r="S8" s="111">
        <v>0.54400000000000004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5.2</v>
      </c>
      <c r="P10" s="111">
        <v>5.36</v>
      </c>
      <c r="Q10" s="111" t="s">
        <v>71</v>
      </c>
      <c r="R10" s="111">
        <v>16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3.2650000000000001</v>
      </c>
      <c r="P13" s="111">
        <v>3.3650000000000002</v>
      </c>
      <c r="Q13" s="111">
        <v>38</v>
      </c>
      <c r="R13" s="111">
        <v>9</v>
      </c>
      <c r="S13" s="111">
        <v>3.4049999999999998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1.06</v>
      </c>
      <c r="C14">
        <f t="shared" si="1"/>
        <v>1.03</v>
      </c>
      <c r="D14" t="str">
        <f t="shared" si="2"/>
        <v>N/A</v>
      </c>
      <c r="E14" t="str">
        <f t="shared" si="3"/>
        <v>N/A</v>
      </c>
      <c r="F14" t="str">
        <f t="shared" si="4"/>
        <v>N/A</v>
      </c>
      <c r="G14" t="str">
        <f t="shared" si="5"/>
        <v>N/A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6.2</v>
      </c>
      <c r="P15" s="111">
        <v>6.0650000000000004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3.3620000000000001</v>
      </c>
      <c r="C16">
        <f t="shared" si="1"/>
        <v>3.5680000000000001</v>
      </c>
      <c r="D16">
        <f t="shared" si="2"/>
        <v>33</v>
      </c>
      <c r="E16">
        <f t="shared" si="3"/>
        <v>15</v>
      </c>
      <c r="F16">
        <f t="shared" si="4"/>
        <v>3.5070000000000001</v>
      </c>
      <c r="G16">
        <f t="shared" si="5"/>
        <v>3.387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1.06</v>
      </c>
      <c r="P18" s="111">
        <v>1.03</v>
      </c>
      <c r="Q18" s="111" t="s">
        <v>71</v>
      </c>
      <c r="R18" s="111" t="s">
        <v>71</v>
      </c>
      <c r="S18" s="111" t="s">
        <v>71</v>
      </c>
      <c r="T18" s="111" t="s">
        <v>71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8.18</v>
      </c>
      <c r="P19" s="111">
        <v>7.88</v>
      </c>
      <c r="Q19" s="111" t="s">
        <v>71</v>
      </c>
      <c r="R19" s="111" t="s">
        <v>71</v>
      </c>
      <c r="S19" s="111" t="s">
        <v>71</v>
      </c>
      <c r="T19" s="111" t="s">
        <v>71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5.18</v>
      </c>
      <c r="C20">
        <f t="shared" si="1"/>
        <v>5.24</v>
      </c>
      <c r="D20">
        <f t="shared" si="2"/>
        <v>19</v>
      </c>
      <c r="E20">
        <f t="shared" si="3"/>
        <v>13</v>
      </c>
      <c r="F20">
        <f t="shared" si="4"/>
        <v>5.56</v>
      </c>
      <c r="G20">
        <f t="shared" si="5"/>
        <v>5.2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7.6</v>
      </c>
      <c r="C24">
        <f t="shared" si="1"/>
        <v>7.06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5.18</v>
      </c>
      <c r="P24" s="111">
        <v>5.24</v>
      </c>
      <c r="Q24" s="111">
        <v>19</v>
      </c>
      <c r="R24" s="111">
        <v>13</v>
      </c>
      <c r="S24" s="111">
        <v>5.56</v>
      </c>
      <c r="T24" s="111">
        <v>5.2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3.3620000000000001</v>
      </c>
      <c r="P25" s="111">
        <v>3.5680000000000001</v>
      </c>
      <c r="Q25" s="111">
        <v>33</v>
      </c>
      <c r="R25" s="111">
        <v>15</v>
      </c>
      <c r="S25" s="111">
        <v>3.5070000000000001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13.88</v>
      </c>
      <c r="C29">
        <f t="shared" si="1"/>
        <v>13.52</v>
      </c>
      <c r="D29">
        <f t="shared" si="2"/>
        <v>31</v>
      </c>
      <c r="E29">
        <f t="shared" si="3"/>
        <v>34</v>
      </c>
      <c r="F29">
        <f t="shared" si="4"/>
        <v>13.18</v>
      </c>
      <c r="G29">
        <f t="shared" si="5"/>
        <v>12.38</v>
      </c>
      <c r="H29" s="122" t="str">
        <f t="shared" si="6"/>
        <v>Long</v>
      </c>
      <c r="N29" s="111" t="s">
        <v>206</v>
      </c>
      <c r="O29" s="111">
        <v>7.6</v>
      </c>
      <c r="P29" s="111">
        <v>7.06</v>
      </c>
      <c r="Q29" s="111" t="s">
        <v>71</v>
      </c>
      <c r="R29" s="111" t="s">
        <v>71</v>
      </c>
      <c r="S29" s="111" t="s">
        <v>71</v>
      </c>
      <c r="T29" s="111" t="s">
        <v>71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4.05</v>
      </c>
      <c r="C31">
        <f t="shared" si="1"/>
        <v>3.9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7.28</v>
      </c>
      <c r="C32">
        <f t="shared" si="1"/>
        <v>7.46</v>
      </c>
      <c r="D32" t="str">
        <f t="shared" si="2"/>
        <v>N/A</v>
      </c>
      <c r="E32">
        <f t="shared" si="3"/>
        <v>2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13.88</v>
      </c>
      <c r="P34" s="111">
        <v>13.52</v>
      </c>
      <c r="Q34" s="111">
        <v>31</v>
      </c>
      <c r="R34" s="111">
        <v>34</v>
      </c>
      <c r="S34" s="111">
        <v>13.18</v>
      </c>
      <c r="T34" s="111">
        <v>12.38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1.82</v>
      </c>
      <c r="C35">
        <f t="shared" si="1"/>
        <v>1.26</v>
      </c>
      <c r="D35">
        <f t="shared" si="2"/>
        <v>9</v>
      </c>
      <c r="E35">
        <f t="shared" si="3"/>
        <v>18</v>
      </c>
      <c r="F35">
        <f t="shared" si="4"/>
        <v>1.3</v>
      </c>
      <c r="G35">
        <f t="shared" si="5"/>
        <v>1.1200000000000001</v>
      </c>
      <c r="H35" s="122" t="str">
        <f t="shared" si="6"/>
        <v>Long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4.05</v>
      </c>
      <c r="P38" s="111">
        <v>3.9</v>
      </c>
      <c r="Q38" s="111" t="s">
        <v>71</v>
      </c>
      <c r="R38" s="111" t="s">
        <v>71</v>
      </c>
      <c r="S38" s="111" t="s">
        <v>71</v>
      </c>
      <c r="T38" s="111" t="s">
        <v>71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9.06</v>
      </c>
      <c r="C39" t="str">
        <f t="shared" si="1"/>
        <v>N/A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Short</v>
      </c>
      <c r="N39" s="111" t="s">
        <v>211</v>
      </c>
      <c r="O39" s="111">
        <v>7.28</v>
      </c>
      <c r="P39" s="111">
        <v>7.46</v>
      </c>
      <c r="Q39" s="111" t="s">
        <v>71</v>
      </c>
      <c r="R39" s="111">
        <v>2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2.04</v>
      </c>
      <c r="C42">
        <f t="shared" si="1"/>
        <v>2.1800000000000002</v>
      </c>
      <c r="D42" t="str">
        <f t="shared" si="2"/>
        <v>N/A</v>
      </c>
      <c r="E42">
        <f t="shared" si="3"/>
        <v>15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1.82</v>
      </c>
      <c r="P42" s="111">
        <v>1.26</v>
      </c>
      <c r="Q42" s="111">
        <v>9</v>
      </c>
      <c r="R42" s="111">
        <v>18</v>
      </c>
      <c r="S42" s="111">
        <v>1.3</v>
      </c>
      <c r="T42" s="111">
        <v>1.1200000000000001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2386.2399999999998</v>
      </c>
      <c r="P44" s="111">
        <v>2435.5300000000002</v>
      </c>
      <c r="Q44" s="111" t="s">
        <v>71</v>
      </c>
      <c r="R44" s="111">
        <v>18</v>
      </c>
      <c r="S44" s="111" t="s">
        <v>71</v>
      </c>
      <c r="T44" s="111">
        <v>2446.9299000000001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9.06</v>
      </c>
      <c r="P47" s="111" t="s">
        <v>71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</v>
      </c>
      <c r="C48">
        <f t="shared" si="1"/>
        <v>4.96</v>
      </c>
      <c r="D48">
        <f t="shared" si="2"/>
        <v>20</v>
      </c>
      <c r="E48" t="str">
        <f t="shared" si="3"/>
        <v>N/A</v>
      </c>
      <c r="F48">
        <f t="shared" si="4"/>
        <v>4.9000000000000004</v>
      </c>
      <c r="G48" t="str">
        <f t="shared" si="5"/>
        <v>N/A</v>
      </c>
      <c r="H48" s="122" t="str">
        <f t="shared" si="7"/>
        <v>Long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7.12</v>
      </c>
      <c r="C49">
        <f t="shared" si="1"/>
        <v>6.69</v>
      </c>
      <c r="D49">
        <f t="shared" si="2"/>
        <v>5</v>
      </c>
      <c r="E49">
        <f t="shared" si="3"/>
        <v>13</v>
      </c>
      <c r="F49">
        <f t="shared" si="4"/>
        <v>6.77</v>
      </c>
      <c r="G49">
        <f t="shared" si="5"/>
        <v>6.38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1.95</v>
      </c>
      <c r="C50">
        <f t="shared" si="1"/>
        <v>1.98</v>
      </c>
      <c r="D50" t="str">
        <f t="shared" si="2"/>
        <v>N/A</v>
      </c>
      <c r="E50">
        <f t="shared" si="3"/>
        <v>13</v>
      </c>
      <c r="F50" t="str">
        <f t="shared" si="4"/>
        <v>N/A</v>
      </c>
      <c r="G50">
        <f t="shared" si="5"/>
        <v>1.88</v>
      </c>
      <c r="H50" s="122" t="str">
        <f t="shared" si="7"/>
        <v>Short</v>
      </c>
      <c r="N50" s="111" t="s">
        <v>219</v>
      </c>
      <c r="O50" s="111">
        <v>2.04</v>
      </c>
      <c r="P50" s="111">
        <v>2.1800000000000002</v>
      </c>
      <c r="Q50" s="111" t="s">
        <v>71</v>
      </c>
      <c r="R50" s="111">
        <v>15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2.84</v>
      </c>
      <c r="C51">
        <f t="shared" si="1"/>
        <v>2.91</v>
      </c>
      <c r="D51" t="str">
        <f t="shared" si="2"/>
        <v>N/A</v>
      </c>
      <c r="E51">
        <f t="shared" si="3"/>
        <v>16</v>
      </c>
      <c r="F51" t="str">
        <f t="shared" si="4"/>
        <v>N/A</v>
      </c>
      <c r="G51">
        <f t="shared" si="5"/>
        <v>2.88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2.6</v>
      </c>
      <c r="C55">
        <f t="shared" si="1"/>
        <v>2.3199999999999998</v>
      </c>
      <c r="D55">
        <f t="shared" si="2"/>
        <v>0</v>
      </c>
      <c r="E55">
        <f t="shared" si="3"/>
        <v>10</v>
      </c>
      <c r="F55">
        <f t="shared" si="4"/>
        <v>2.6</v>
      </c>
      <c r="G55">
        <f t="shared" si="5"/>
        <v>2.3199999999999998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</v>
      </c>
      <c r="P56" s="111">
        <v>4.96</v>
      </c>
      <c r="Q56" s="111">
        <v>20</v>
      </c>
      <c r="R56" s="111" t="s">
        <v>71</v>
      </c>
      <c r="S56" s="111">
        <v>4.9000000000000004</v>
      </c>
      <c r="T56" s="111" t="s">
        <v>71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7.12</v>
      </c>
      <c r="P57" s="111">
        <v>6.69</v>
      </c>
      <c r="Q57" s="111">
        <v>5</v>
      </c>
      <c r="R57" s="111">
        <v>13</v>
      </c>
      <c r="S57" s="111">
        <v>6.77</v>
      </c>
      <c r="T57" s="111">
        <v>6.38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11.98</v>
      </c>
      <c r="C58">
        <f t="shared" si="1"/>
        <v>11.1</v>
      </c>
      <c r="D58">
        <f t="shared" si="2"/>
        <v>4</v>
      </c>
      <c r="E58">
        <f t="shared" si="3"/>
        <v>16</v>
      </c>
      <c r="F58">
        <f t="shared" si="4"/>
        <v>11.44</v>
      </c>
      <c r="G58">
        <f t="shared" si="5"/>
        <v>10.76</v>
      </c>
      <c r="H58" s="122" t="str">
        <f t="shared" si="7"/>
        <v>Long</v>
      </c>
      <c r="N58" s="111" t="s">
        <v>91</v>
      </c>
      <c r="O58" s="111">
        <v>1.95</v>
      </c>
      <c r="P58" s="111">
        <v>1.98</v>
      </c>
      <c r="Q58" s="111" t="s">
        <v>71</v>
      </c>
      <c r="R58" s="111">
        <v>13</v>
      </c>
      <c r="S58" s="111" t="s">
        <v>71</v>
      </c>
      <c r="T58" s="111">
        <v>1.88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6.85</v>
      </c>
      <c r="C59">
        <f t="shared" si="1"/>
        <v>6.55</v>
      </c>
      <c r="D59">
        <f t="shared" si="2"/>
        <v>1</v>
      </c>
      <c r="E59">
        <f t="shared" si="3"/>
        <v>16</v>
      </c>
      <c r="F59">
        <f t="shared" si="4"/>
        <v>6.85</v>
      </c>
      <c r="G59">
        <f t="shared" si="5"/>
        <v>6.65</v>
      </c>
      <c r="H59" s="122" t="str">
        <f t="shared" si="7"/>
        <v>Long</v>
      </c>
      <c r="N59" s="111" t="s">
        <v>222</v>
      </c>
      <c r="O59" s="111">
        <v>2.84</v>
      </c>
      <c r="P59" s="111">
        <v>2.91</v>
      </c>
      <c r="Q59" s="111" t="s">
        <v>71</v>
      </c>
      <c r="R59" s="111">
        <v>16</v>
      </c>
      <c r="S59" s="111" t="s">
        <v>71</v>
      </c>
      <c r="T59" s="111">
        <v>2.88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7.65</v>
      </c>
      <c r="C60">
        <f t="shared" si="1"/>
        <v>5.5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7.7</v>
      </c>
      <c r="P63" s="111">
        <v>7.84</v>
      </c>
      <c r="Q63" s="111" t="s">
        <v>71</v>
      </c>
      <c r="R63" s="111">
        <v>13</v>
      </c>
      <c r="S63" s="111" t="s">
        <v>71</v>
      </c>
      <c r="T63" s="111">
        <v>7.54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14.07</v>
      </c>
      <c r="C64">
        <f t="shared" si="1"/>
        <v>13.81</v>
      </c>
      <c r="D64">
        <f t="shared" si="2"/>
        <v>5</v>
      </c>
      <c r="E64">
        <f t="shared" si="3"/>
        <v>14</v>
      </c>
      <c r="F64">
        <f t="shared" si="4"/>
        <v>14.35</v>
      </c>
      <c r="G64">
        <f t="shared" si="5"/>
        <v>14.12</v>
      </c>
      <c r="H64" s="122" t="str">
        <f t="shared" si="7"/>
        <v>Long</v>
      </c>
      <c r="N64" s="111" t="s">
        <v>226</v>
      </c>
      <c r="O64" s="111">
        <v>2.6</v>
      </c>
      <c r="P64" s="111">
        <v>2.3199999999999998</v>
      </c>
      <c r="Q64" s="111">
        <v>0</v>
      </c>
      <c r="R64" s="111">
        <v>10</v>
      </c>
      <c r="S64" s="111">
        <v>2.6</v>
      </c>
      <c r="T64" s="111">
        <v>2.3199999999999998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11.98</v>
      </c>
      <c r="P67" s="111">
        <v>11.1</v>
      </c>
      <c r="Q67" s="111">
        <v>4</v>
      </c>
      <c r="R67" s="111">
        <v>16</v>
      </c>
      <c r="S67" s="111">
        <v>11.44</v>
      </c>
      <c r="T67" s="111">
        <v>10.76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6.85</v>
      </c>
      <c r="P68" s="111">
        <v>6.55</v>
      </c>
      <c r="Q68" s="111">
        <v>1</v>
      </c>
      <c r="R68" s="111">
        <v>16</v>
      </c>
      <c r="S68" s="111">
        <v>6.85</v>
      </c>
      <c r="T68" s="111">
        <v>6.65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2.2799999999999998</v>
      </c>
      <c r="C69">
        <f t="shared" ref="C69:C132" si="9">VLOOKUP($A69,$N$5:$U$375,3,FALSE)</f>
        <v>2.3199999999999998</v>
      </c>
      <c r="D69">
        <f t="shared" ref="D69:D132" si="10">VLOOKUP($A69,$N$5:$U$375,4,FALSE)</f>
        <v>40</v>
      </c>
      <c r="E69">
        <f t="shared" ref="E69:E132" si="11">VLOOKUP($A69,$N$5:$U$375,5,FALSE)</f>
        <v>30</v>
      </c>
      <c r="F69">
        <f t="shared" ref="F69:F132" si="12">VLOOKUP($A69,$N$5:$U$375,6,FALSE)</f>
        <v>2.5499999999999998</v>
      </c>
      <c r="G69">
        <f t="shared" ref="G69:G132" si="13">VLOOKUP($A69,$N$5:$U$375,7,FALSE)</f>
        <v>2.35</v>
      </c>
      <c r="H69" s="122" t="str">
        <f t="shared" ref="H69:H100" si="14">IF(B69&gt;C69,"Long","Short")</f>
        <v>Short</v>
      </c>
      <c r="N69" s="111" t="s">
        <v>791</v>
      </c>
      <c r="O69" s="111">
        <v>10.14</v>
      </c>
      <c r="P69" s="111">
        <v>10.47</v>
      </c>
      <c r="Q69" s="111" t="s">
        <v>71</v>
      </c>
      <c r="R69" s="111">
        <v>1</v>
      </c>
      <c r="S69" s="111" t="s">
        <v>71</v>
      </c>
      <c r="T69" s="111">
        <v>10.08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7.65</v>
      </c>
      <c r="P70" s="111">
        <v>5.5</v>
      </c>
      <c r="Q70" s="111" t="s">
        <v>71</v>
      </c>
      <c r="R70" s="111" t="s">
        <v>71</v>
      </c>
      <c r="S70" s="111" t="s">
        <v>71</v>
      </c>
      <c r="T70" s="111" t="s">
        <v>71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0.4</v>
      </c>
      <c r="C71">
        <f t="shared" si="9"/>
        <v>0.41499999999999998</v>
      </c>
      <c r="D71">
        <f t="shared" si="10"/>
        <v>27</v>
      </c>
      <c r="E71">
        <f t="shared" si="11"/>
        <v>13</v>
      </c>
      <c r="F71">
        <f t="shared" si="12"/>
        <v>0.36699999999999999</v>
      </c>
      <c r="G71">
        <f t="shared" si="13"/>
        <v>0.41599999999999998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17963.75</v>
      </c>
      <c r="P74" s="111">
        <v>17587.849600000001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2.62</v>
      </c>
      <c r="C75">
        <f t="shared" si="9"/>
        <v>2.48</v>
      </c>
      <c r="D75">
        <f t="shared" si="10"/>
        <v>8</v>
      </c>
      <c r="E75">
        <f t="shared" si="11"/>
        <v>12</v>
      </c>
      <c r="F75">
        <f t="shared" si="12"/>
        <v>2.6</v>
      </c>
      <c r="G75">
        <f t="shared" si="13"/>
        <v>2.58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14.07</v>
      </c>
      <c r="P76" s="111">
        <v>13.81</v>
      </c>
      <c r="Q76" s="111">
        <v>5</v>
      </c>
      <c r="R76" s="111">
        <v>14</v>
      </c>
      <c r="S76" s="111">
        <v>14.35</v>
      </c>
      <c r="T76" s="111">
        <v>14.12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9.82</v>
      </c>
      <c r="P77" s="111">
        <v>10.050000000000001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41.8</v>
      </c>
      <c r="C80">
        <f t="shared" si="9"/>
        <v>43.78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2.2799999999999998</v>
      </c>
      <c r="P82" s="111">
        <v>2.3199999999999998</v>
      </c>
      <c r="Q82" s="111">
        <v>40</v>
      </c>
      <c r="R82" s="111">
        <v>30</v>
      </c>
      <c r="S82" s="111">
        <v>2.5499999999999998</v>
      </c>
      <c r="T82" s="111">
        <v>2.35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2.27</v>
      </c>
      <c r="C83">
        <f t="shared" si="9"/>
        <v>2.5299999999999998</v>
      </c>
      <c r="D83" t="str">
        <f t="shared" si="10"/>
        <v>N/A</v>
      </c>
      <c r="E83">
        <f t="shared" si="11"/>
        <v>14</v>
      </c>
      <c r="F83" t="str">
        <f t="shared" si="12"/>
        <v>N/A</v>
      </c>
      <c r="G83">
        <f t="shared" si="13"/>
        <v>2.41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0.4</v>
      </c>
      <c r="P85" s="111">
        <v>0.41499999999999998</v>
      </c>
      <c r="Q85" s="111">
        <v>27</v>
      </c>
      <c r="R85" s="111">
        <v>13</v>
      </c>
      <c r="S85" s="111">
        <v>0.36699999999999999</v>
      </c>
      <c r="T85" s="111">
        <v>0.41599999999999998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5.35</v>
      </c>
      <c r="C86">
        <f t="shared" si="9"/>
        <v>5.2</v>
      </c>
      <c r="D86">
        <f t="shared" si="10"/>
        <v>30</v>
      </c>
      <c r="E86">
        <f t="shared" si="11"/>
        <v>34</v>
      </c>
      <c r="F86">
        <f t="shared" si="12"/>
        <v>5.4</v>
      </c>
      <c r="G86">
        <f t="shared" si="13"/>
        <v>5.0999999999999996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2.4900000000000002</v>
      </c>
      <c r="C90">
        <f t="shared" si="9"/>
        <v>2.57</v>
      </c>
      <c r="D90">
        <f t="shared" si="10"/>
        <v>23</v>
      </c>
      <c r="E90">
        <f t="shared" si="11"/>
        <v>13</v>
      </c>
      <c r="F90">
        <f t="shared" si="12"/>
        <v>2.46</v>
      </c>
      <c r="G90">
        <f t="shared" si="13"/>
        <v>2.44</v>
      </c>
      <c r="H90" s="122" t="str">
        <f t="shared" si="14"/>
        <v>Short</v>
      </c>
      <c r="N90" s="111" t="s">
        <v>242</v>
      </c>
      <c r="O90" s="111">
        <v>2.62</v>
      </c>
      <c r="P90" s="111">
        <v>2.48</v>
      </c>
      <c r="Q90" s="111">
        <v>8</v>
      </c>
      <c r="R90" s="111">
        <v>12</v>
      </c>
      <c r="S90" s="111">
        <v>2.6</v>
      </c>
      <c r="T90" s="111">
        <v>2.58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15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1.4039999999999999</v>
      </c>
      <c r="C94">
        <f t="shared" si="9"/>
        <v>1.3360000000000001</v>
      </c>
      <c r="D94">
        <f t="shared" si="10"/>
        <v>26</v>
      </c>
      <c r="E94">
        <f t="shared" si="11"/>
        <v>38</v>
      </c>
      <c r="F94">
        <f t="shared" si="12"/>
        <v>1.3460000000000001</v>
      </c>
      <c r="G94">
        <f t="shared" si="13"/>
        <v>1.3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41.8</v>
      </c>
      <c r="P95" s="111">
        <v>43.78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8.4949999999999992</v>
      </c>
      <c r="C96">
        <f t="shared" si="9"/>
        <v>8.6750000000000007</v>
      </c>
      <c r="D96" t="str">
        <f t="shared" si="10"/>
        <v>N/A</v>
      </c>
      <c r="E96">
        <f t="shared" si="11"/>
        <v>13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2.4700000000000002</v>
      </c>
      <c r="C97">
        <f t="shared" si="9"/>
        <v>2.59</v>
      </c>
      <c r="D97">
        <f t="shared" si="10"/>
        <v>25</v>
      </c>
      <c r="E97">
        <f t="shared" si="11"/>
        <v>14</v>
      </c>
      <c r="F97">
        <f t="shared" si="12"/>
        <v>2.7</v>
      </c>
      <c r="G97">
        <f t="shared" si="13"/>
        <v>2.54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2.27</v>
      </c>
      <c r="P98" s="111">
        <v>2.5299999999999998</v>
      </c>
      <c r="Q98" s="111" t="s">
        <v>71</v>
      </c>
      <c r="R98" s="111">
        <v>14</v>
      </c>
      <c r="S98" s="111" t="s">
        <v>71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2.11</v>
      </c>
      <c r="C99">
        <f t="shared" si="9"/>
        <v>2.2799999999999998</v>
      </c>
      <c r="D99" t="str">
        <f t="shared" si="10"/>
        <v>N/A</v>
      </c>
      <c r="E99">
        <f t="shared" si="11"/>
        <v>13</v>
      </c>
      <c r="F99" t="str">
        <f t="shared" si="12"/>
        <v>N/A</v>
      </c>
      <c r="G99">
        <f t="shared" si="13"/>
        <v>2.12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5.35</v>
      </c>
      <c r="P101" s="111">
        <v>5.2</v>
      </c>
      <c r="Q101" s="111">
        <v>30</v>
      </c>
      <c r="R101" s="111">
        <v>34</v>
      </c>
      <c r="S101" s="111">
        <v>5.4</v>
      </c>
      <c r="T101" s="111">
        <v>5.0999999999999996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2.4900000000000002</v>
      </c>
      <c r="P105" s="111">
        <v>2.57</v>
      </c>
      <c r="Q105" s="111">
        <v>23</v>
      </c>
      <c r="R105" s="111">
        <v>13</v>
      </c>
      <c r="S105" s="111">
        <v>2.46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</v>
      </c>
      <c r="P108" s="111">
        <v>14.8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11.705</v>
      </c>
      <c r="C109">
        <f t="shared" si="9"/>
        <v>12.5</v>
      </c>
      <c r="D109" t="str">
        <f t="shared" si="10"/>
        <v>N/A</v>
      </c>
      <c r="E109">
        <f t="shared" si="11"/>
        <v>0</v>
      </c>
      <c r="F109" t="str">
        <f t="shared" si="12"/>
        <v>N/A</v>
      </c>
      <c r="G109">
        <f t="shared" si="13"/>
        <v>11.705</v>
      </c>
      <c r="H109" s="122" t="str">
        <f t="shared" si="15"/>
        <v>Short</v>
      </c>
      <c r="N109" s="111" t="s">
        <v>101</v>
      </c>
      <c r="O109" s="111">
        <v>1.4039999999999999</v>
      </c>
      <c r="P109" s="111">
        <v>1.3360000000000001</v>
      </c>
      <c r="Q109" s="111">
        <v>26</v>
      </c>
      <c r="R109" s="111">
        <v>38</v>
      </c>
      <c r="S109" s="111">
        <v>1.3460000000000001</v>
      </c>
      <c r="T109" s="111">
        <v>1.3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8.4949999999999992</v>
      </c>
      <c r="P111" s="111">
        <v>8.6750000000000007</v>
      </c>
      <c r="Q111" s="111" t="s">
        <v>71</v>
      </c>
      <c r="R111" s="111">
        <v>13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3.26</v>
      </c>
      <c r="C112">
        <f t="shared" si="9"/>
        <v>3.3079999999999998</v>
      </c>
      <c r="D112" t="str">
        <f t="shared" si="10"/>
        <v>N/A</v>
      </c>
      <c r="E112">
        <f t="shared" si="11"/>
        <v>15</v>
      </c>
      <c r="F112" t="str">
        <f t="shared" si="12"/>
        <v>N/A</v>
      </c>
      <c r="G112">
        <f t="shared" si="13"/>
        <v>3.14</v>
      </c>
      <c r="H112" s="122" t="str">
        <f t="shared" si="15"/>
        <v>Short</v>
      </c>
      <c r="N112" s="111" t="s">
        <v>103</v>
      </c>
      <c r="O112" s="111">
        <v>2.4700000000000002</v>
      </c>
      <c r="P112" s="111">
        <v>2.59</v>
      </c>
      <c r="Q112" s="111">
        <v>25</v>
      </c>
      <c r="R112" s="111">
        <v>14</v>
      </c>
      <c r="S112" s="111">
        <v>2.7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6.81</v>
      </c>
      <c r="C114">
        <f t="shared" si="9"/>
        <v>6.81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2.11</v>
      </c>
      <c r="P114" s="111">
        <v>2.2799999999999998</v>
      </c>
      <c r="Q114" s="111" t="s">
        <v>71</v>
      </c>
      <c r="R114" s="111">
        <v>13</v>
      </c>
      <c r="S114" s="111" t="s">
        <v>71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3.88</v>
      </c>
      <c r="C115">
        <f t="shared" si="9"/>
        <v>4.03</v>
      </c>
      <c r="D115" t="str">
        <f t="shared" si="10"/>
        <v>N/A</v>
      </c>
      <c r="E115">
        <f t="shared" si="11"/>
        <v>33</v>
      </c>
      <c r="F115" t="str">
        <f t="shared" si="12"/>
        <v>N/A</v>
      </c>
      <c r="G115">
        <f t="shared" si="13"/>
        <v>4.16</v>
      </c>
      <c r="H115" s="122" t="str">
        <f t="shared" si="15"/>
        <v>Short</v>
      </c>
      <c r="N115" s="111" t="s">
        <v>793</v>
      </c>
      <c r="O115" s="111">
        <v>2.93</v>
      </c>
      <c r="P115" s="111">
        <v>2.5049999999999999</v>
      </c>
      <c r="Q115" s="111">
        <v>6</v>
      </c>
      <c r="R115" s="111">
        <v>13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7.09</v>
      </c>
      <c r="C117">
        <f t="shared" si="9"/>
        <v>7.22</v>
      </c>
      <c r="D117" t="str">
        <f t="shared" si="10"/>
        <v>N/A</v>
      </c>
      <c r="E117">
        <f t="shared" si="11"/>
        <v>13</v>
      </c>
      <c r="F117" t="str">
        <f t="shared" si="12"/>
        <v>N/A</v>
      </c>
      <c r="G117">
        <f t="shared" si="13"/>
        <v>7.06</v>
      </c>
      <c r="H117" s="122" t="str">
        <f t="shared" si="15"/>
        <v>Short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8.4</v>
      </c>
      <c r="C124">
        <f t="shared" si="9"/>
        <v>8.1</v>
      </c>
      <c r="D124" t="str">
        <f t="shared" si="10"/>
        <v>N/A</v>
      </c>
      <c r="E124" t="str">
        <f t="shared" si="11"/>
        <v>N/A</v>
      </c>
      <c r="F124" t="str">
        <f t="shared" si="12"/>
        <v>N/A</v>
      </c>
      <c r="G124" t="str">
        <f t="shared" si="13"/>
        <v>N/A</v>
      </c>
      <c r="H124" s="122" t="str">
        <f t="shared" si="15"/>
        <v>Long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11.705</v>
      </c>
      <c r="P125" s="111">
        <v>12.5</v>
      </c>
      <c r="Q125" s="111" t="s">
        <v>71</v>
      </c>
      <c r="R125" s="111">
        <v>0</v>
      </c>
      <c r="S125" s="111" t="s">
        <v>71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0.85</v>
      </c>
      <c r="C126">
        <f t="shared" si="9"/>
        <v>0.75600000000000001</v>
      </c>
      <c r="D126">
        <f t="shared" si="10"/>
        <v>5</v>
      </c>
      <c r="E126">
        <f t="shared" si="11"/>
        <v>18</v>
      </c>
      <c r="F126">
        <f t="shared" si="12"/>
        <v>0.83199999999999996</v>
      </c>
      <c r="G126">
        <f t="shared" si="13"/>
        <v>0.85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0.51</v>
      </c>
      <c r="C127">
        <f t="shared" si="9"/>
        <v>0.54600000000000004</v>
      </c>
      <c r="D127">
        <f t="shared" si="10"/>
        <v>36</v>
      </c>
      <c r="E127">
        <f t="shared" si="11"/>
        <v>24</v>
      </c>
      <c r="F127">
        <f t="shared" si="12"/>
        <v>0.56599999999999995</v>
      </c>
      <c r="G127">
        <f t="shared" si="13"/>
        <v>0.57999999999999996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4.5</v>
      </c>
      <c r="C128">
        <f t="shared" si="9"/>
        <v>5.05</v>
      </c>
      <c r="D128" t="str">
        <f t="shared" si="10"/>
        <v>N/A</v>
      </c>
      <c r="E128">
        <f t="shared" si="11"/>
        <v>13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3.26</v>
      </c>
      <c r="P128" s="111">
        <v>3.3079999999999998</v>
      </c>
      <c r="Q128" s="111" t="s">
        <v>71</v>
      </c>
      <c r="R128" s="111">
        <v>15</v>
      </c>
      <c r="S128" s="111" t="s">
        <v>71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5112.6400999999996</v>
      </c>
      <c r="C129">
        <f t="shared" si="9"/>
        <v>5213.5298000000003</v>
      </c>
      <c r="D129" t="str">
        <f t="shared" si="10"/>
        <v>N/A</v>
      </c>
      <c r="E129">
        <f t="shared" si="11"/>
        <v>18</v>
      </c>
      <c r="F129" t="str">
        <f t="shared" si="12"/>
        <v>N/A</v>
      </c>
      <c r="G129">
        <f t="shared" si="13"/>
        <v>5226.71</v>
      </c>
      <c r="H129" s="124" t="str">
        <f t="shared" si="15"/>
        <v>Short</v>
      </c>
      <c r="N129" s="111" t="s">
        <v>785</v>
      </c>
      <c r="O129" s="111">
        <v>2</v>
      </c>
      <c r="P129" s="111">
        <v>2.09</v>
      </c>
      <c r="Q129" s="111" t="s">
        <v>71</v>
      </c>
      <c r="R129" s="111">
        <v>13</v>
      </c>
      <c r="S129" s="111" t="s">
        <v>71</v>
      </c>
      <c r="T129" s="111">
        <v>2.0499999999999998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1204.83</v>
      </c>
      <c r="C130">
        <f t="shared" si="9"/>
        <v>1230.5600999999999</v>
      </c>
      <c r="D130" t="str">
        <f t="shared" si="10"/>
        <v>N/A</v>
      </c>
      <c r="E130">
        <f t="shared" si="11"/>
        <v>18</v>
      </c>
      <c r="F130" t="str">
        <f t="shared" si="12"/>
        <v>N/A</v>
      </c>
      <c r="G130">
        <f t="shared" si="13"/>
        <v>1235.8599999999999</v>
      </c>
      <c r="H130" s="124" t="str">
        <f t="shared" si="15"/>
        <v>Short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6.81</v>
      </c>
      <c r="P131" s="111">
        <v>6.81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3.88</v>
      </c>
      <c r="P132" s="111">
        <v>4.03</v>
      </c>
      <c r="Q132" s="111" t="s">
        <v>71</v>
      </c>
      <c r="R132" s="111">
        <v>33</v>
      </c>
      <c r="S132" s="111" t="s">
        <v>71</v>
      </c>
      <c r="T132" s="111">
        <v>4.16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7.09</v>
      </c>
      <c r="P134" s="111">
        <v>7.22</v>
      </c>
      <c r="Q134" s="111" t="s">
        <v>71</v>
      </c>
      <c r="R134" s="111">
        <v>13</v>
      </c>
      <c r="S134" s="111" t="s">
        <v>71</v>
      </c>
      <c r="T134" s="111">
        <v>7.06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2892.78</v>
      </c>
      <c r="C135">
        <f t="shared" si="17"/>
        <v>2875.5700999999999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Long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3.4849999999999999</v>
      </c>
      <c r="P139" s="111">
        <v>3.37</v>
      </c>
      <c r="Q139" s="111">
        <v>7</v>
      </c>
      <c r="R139" s="111">
        <v>15</v>
      </c>
      <c r="S139" s="111">
        <v>3.45</v>
      </c>
      <c r="T139" s="111">
        <v>3.2749999999999999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2030.46</v>
      </c>
      <c r="C140">
        <f t="shared" si="17"/>
        <v>2068.6001000000001</v>
      </c>
      <c r="D140" t="str">
        <f t="shared" si="18"/>
        <v>N/A</v>
      </c>
      <c r="E140">
        <f t="shared" si="19"/>
        <v>18</v>
      </c>
      <c r="F140" t="str">
        <f t="shared" si="20"/>
        <v>N/A</v>
      </c>
      <c r="G140">
        <f t="shared" si="21"/>
        <v>2076.5700999999999</v>
      </c>
      <c r="H140" s="111"/>
      <c r="N140" s="111" t="s">
        <v>762</v>
      </c>
      <c r="O140" s="111">
        <v>6.5000000000000002E-2</v>
      </c>
      <c r="P140" s="111">
        <v>7.1800000000000003E-2</v>
      </c>
      <c r="Q140" s="111">
        <v>39</v>
      </c>
      <c r="R140" s="111">
        <v>20</v>
      </c>
      <c r="S140" s="111">
        <v>7.2999999999999995E-2</v>
      </c>
      <c r="T140" s="111">
        <v>6.9000000000000006E-2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1.93</v>
      </c>
      <c r="C141">
        <f t="shared" si="17"/>
        <v>2.06</v>
      </c>
      <c r="D141" t="str">
        <f t="shared" si="18"/>
        <v>N/A</v>
      </c>
      <c r="E141">
        <f t="shared" si="19"/>
        <v>14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23.08</v>
      </c>
      <c r="C143">
        <f t="shared" si="17"/>
        <v>23.52</v>
      </c>
      <c r="D143" t="str">
        <f t="shared" si="18"/>
        <v>N/A</v>
      </c>
      <c r="E143">
        <f t="shared" si="19"/>
        <v>14</v>
      </c>
      <c r="F143" t="str">
        <f t="shared" si="20"/>
        <v>N/A</v>
      </c>
      <c r="G143">
        <f t="shared" si="21"/>
        <v>22.2</v>
      </c>
      <c r="H143" s="111"/>
      <c r="N143" s="111" t="s">
        <v>116</v>
      </c>
      <c r="O143" s="111">
        <v>8.4</v>
      </c>
      <c r="P143" s="111">
        <v>8.1</v>
      </c>
      <c r="Q143" s="111" t="s">
        <v>71</v>
      </c>
      <c r="R143" s="111" t="s">
        <v>71</v>
      </c>
      <c r="S143" s="111" t="s">
        <v>71</v>
      </c>
      <c r="T143" s="111" t="s">
        <v>71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0.85</v>
      </c>
      <c r="P145" s="111">
        <v>0.75600000000000001</v>
      </c>
      <c r="Q145" s="111">
        <v>5</v>
      </c>
      <c r="R145" s="111">
        <v>18</v>
      </c>
      <c r="S145" s="111">
        <v>0.83199999999999996</v>
      </c>
      <c r="T145" s="111">
        <v>0.85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2668.5900999999999</v>
      </c>
      <c r="C146">
        <f t="shared" si="17"/>
        <v>2736.27</v>
      </c>
      <c r="D146" t="str">
        <f t="shared" si="18"/>
        <v>N/A</v>
      </c>
      <c r="E146">
        <f t="shared" si="19"/>
        <v>13</v>
      </c>
      <c r="F146" t="str">
        <f t="shared" si="20"/>
        <v>N/A</v>
      </c>
      <c r="G146">
        <f t="shared" si="21"/>
        <v>2613.6698999999999</v>
      </c>
      <c r="H146" s="111"/>
      <c r="N146" s="111" t="s">
        <v>118</v>
      </c>
      <c r="O146" s="111">
        <v>0.51</v>
      </c>
      <c r="P146" s="111">
        <v>0.54600000000000004</v>
      </c>
      <c r="Q146" s="111">
        <v>36</v>
      </c>
      <c r="R146" s="111">
        <v>24</v>
      </c>
      <c r="S146" s="111">
        <v>0.56599999999999995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4.5</v>
      </c>
      <c r="P147" s="111">
        <v>5.05</v>
      </c>
      <c r="Q147" s="111" t="s">
        <v>71</v>
      </c>
      <c r="R147" s="111">
        <v>13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5112.6400999999996</v>
      </c>
      <c r="P148" s="111">
        <v>5213.5298000000003</v>
      </c>
      <c r="Q148" s="111" t="s">
        <v>71</v>
      </c>
      <c r="R148" s="111">
        <v>18</v>
      </c>
      <c r="S148" s="111" t="s">
        <v>71</v>
      </c>
      <c r="T148" s="111">
        <v>5226.71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6806.8100999999997</v>
      </c>
      <c r="P149" s="111">
        <v>6458.75</v>
      </c>
      <c r="Q149" s="111">
        <v>0</v>
      </c>
      <c r="R149" s="111">
        <v>13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6367.8798999999999</v>
      </c>
      <c r="P150" s="111">
        <v>6195.5600999999997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2.2000000000000002</v>
      </c>
      <c r="C151">
        <f t="shared" si="17"/>
        <v>2.35</v>
      </c>
      <c r="D151" t="str">
        <f t="shared" si="18"/>
        <v>N/A</v>
      </c>
      <c r="E151">
        <f t="shared" si="19"/>
        <v>8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8282.4403999999995</v>
      </c>
      <c r="P151" s="111">
        <v>9184.2099999999991</v>
      </c>
      <c r="Q151" s="111" t="s">
        <v>71</v>
      </c>
      <c r="R151" s="111">
        <v>7</v>
      </c>
      <c r="S151" s="111" t="s">
        <v>71</v>
      </c>
      <c r="T151" s="111">
        <v>8616.8896000000004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6488.0298000000003</v>
      </c>
      <c r="P152" s="111">
        <v>6406.96</v>
      </c>
      <c r="Q152" s="111" t="s">
        <v>71</v>
      </c>
      <c r="R152" s="111" t="s">
        <v>71</v>
      </c>
      <c r="S152" s="111" t="s">
        <v>71</v>
      </c>
      <c r="T152" s="111" t="s">
        <v>71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0.48749999999999999</v>
      </c>
      <c r="C153">
        <f t="shared" si="17"/>
        <v>0.50800000000000001</v>
      </c>
      <c r="D153" t="str">
        <f t="shared" si="18"/>
        <v>N/A</v>
      </c>
      <c r="E153">
        <f t="shared" si="19"/>
        <v>10</v>
      </c>
      <c r="F153" t="str">
        <f t="shared" si="20"/>
        <v>N/A</v>
      </c>
      <c r="G153">
        <f t="shared" si="21"/>
        <v>0.47799999999999998</v>
      </c>
      <c r="H153" s="111"/>
      <c r="N153" s="111" t="s">
        <v>800</v>
      </c>
      <c r="O153" s="111">
        <v>10232.320299999999</v>
      </c>
      <c r="P153" s="111">
        <v>10127.7695</v>
      </c>
      <c r="Q153" s="111">
        <v>5</v>
      </c>
      <c r="R153" s="111">
        <v>18</v>
      </c>
      <c r="S153" s="111">
        <v>10554.2598</v>
      </c>
      <c r="T153" s="111">
        <v>10595.8604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3.37</v>
      </c>
      <c r="C154">
        <f t="shared" si="17"/>
        <v>3.4</v>
      </c>
      <c r="D154">
        <f t="shared" si="18"/>
        <v>30</v>
      </c>
      <c r="E154">
        <f t="shared" si="19"/>
        <v>16</v>
      </c>
      <c r="F154">
        <f t="shared" si="20"/>
        <v>3.44</v>
      </c>
      <c r="G154">
        <f t="shared" si="21"/>
        <v>3.37</v>
      </c>
      <c r="H154" s="111"/>
      <c r="N154" s="111" t="s">
        <v>801</v>
      </c>
      <c r="O154" s="111">
        <v>8337.2597999999998</v>
      </c>
      <c r="P154" s="111">
        <v>8557.7402000000002</v>
      </c>
      <c r="Q154" s="111" t="s">
        <v>71</v>
      </c>
      <c r="R154" s="111">
        <v>15</v>
      </c>
      <c r="S154" s="111" t="s">
        <v>71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5482.0298000000003</v>
      </c>
      <c r="P155" s="111">
        <v>5287.3798999999999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6531.3397999999997</v>
      </c>
      <c r="P156" s="111">
        <v>6689.27</v>
      </c>
      <c r="Q156" s="111">
        <v>30</v>
      </c>
      <c r="R156" s="111">
        <v>15</v>
      </c>
      <c r="S156" s="111">
        <v>6507.8900999999996</v>
      </c>
      <c r="T156" s="111">
        <v>6483.6298999999999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1204.83</v>
      </c>
      <c r="P157" s="111">
        <v>1230.5600999999999</v>
      </c>
      <c r="Q157" s="111" t="s">
        <v>71</v>
      </c>
      <c r="R157" s="111">
        <v>18</v>
      </c>
      <c r="S157" s="111" t="s">
        <v>71</v>
      </c>
      <c r="T157" s="111">
        <v>1235.8599999999999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1.206</v>
      </c>
      <c r="C158">
        <f t="shared" si="17"/>
        <v>1.18</v>
      </c>
      <c r="D158">
        <f t="shared" si="18"/>
        <v>17</v>
      </c>
      <c r="E158">
        <f t="shared" si="19"/>
        <v>34</v>
      </c>
      <c r="F158">
        <f t="shared" si="20"/>
        <v>1.1299999999999999</v>
      </c>
      <c r="G158">
        <f t="shared" si="21"/>
        <v>1.1000000000000001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5.93</v>
      </c>
      <c r="C159">
        <f t="shared" si="17"/>
        <v>6.08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5078.9198999999999</v>
      </c>
      <c r="P159" s="111">
        <v>5211.3900999999996</v>
      </c>
      <c r="Q159" s="111" t="s">
        <v>71</v>
      </c>
      <c r="R159" s="111">
        <v>16</v>
      </c>
      <c r="S159" s="111" t="s">
        <v>71</v>
      </c>
      <c r="T159" s="111">
        <v>5105.9701999999997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1.38</v>
      </c>
      <c r="C162">
        <f t="shared" si="17"/>
        <v>1.47</v>
      </c>
      <c r="D162" t="str">
        <f t="shared" si="18"/>
        <v>N/A</v>
      </c>
      <c r="E162">
        <f t="shared" si="19"/>
        <v>15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3.51</v>
      </c>
      <c r="C163">
        <f t="shared" si="17"/>
        <v>3.56</v>
      </c>
      <c r="D163">
        <f t="shared" si="18"/>
        <v>32</v>
      </c>
      <c r="E163">
        <f t="shared" si="19"/>
        <v>13</v>
      </c>
      <c r="F163">
        <f t="shared" si="20"/>
        <v>3.3650000000000002</v>
      </c>
      <c r="G163">
        <f t="shared" si="21"/>
        <v>3.46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2892.78</v>
      </c>
      <c r="P164" s="111">
        <v>2875.5700999999999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332</v>
      </c>
      <c r="C170">
        <f t="shared" si="17"/>
        <v>350</v>
      </c>
      <c r="D170" t="str">
        <f t="shared" si="18"/>
        <v>N/A</v>
      </c>
      <c r="E170">
        <f t="shared" si="19"/>
        <v>12</v>
      </c>
      <c r="F170" t="str">
        <f t="shared" si="20"/>
        <v>N/A</v>
      </c>
      <c r="G170">
        <f t="shared" si="21"/>
        <v>334</v>
      </c>
      <c r="H170" s="111"/>
      <c r="N170" s="111" t="s">
        <v>124</v>
      </c>
      <c r="O170" s="111">
        <v>2030.46</v>
      </c>
      <c r="P170" s="111">
        <v>2068.6001000000001</v>
      </c>
      <c r="Q170" s="111" t="s">
        <v>71</v>
      </c>
      <c r="R170" s="111">
        <v>18</v>
      </c>
      <c r="S170" s="111" t="s">
        <v>71</v>
      </c>
      <c r="T170" s="111">
        <v>2076.5700999999999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1.93</v>
      </c>
      <c r="P171" s="111">
        <v>2.06</v>
      </c>
      <c r="Q171" s="111" t="s">
        <v>71</v>
      </c>
      <c r="R171" s="111">
        <v>14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2.1</v>
      </c>
      <c r="C173">
        <f t="shared" si="17"/>
        <v>2.37</v>
      </c>
      <c r="D173">
        <f t="shared" si="18"/>
        <v>26</v>
      </c>
      <c r="E173">
        <f t="shared" si="19"/>
        <v>10</v>
      </c>
      <c r="F173">
        <f t="shared" si="20"/>
        <v>1.7</v>
      </c>
      <c r="G173">
        <f t="shared" si="21"/>
        <v>1.9350000000000001</v>
      </c>
      <c r="H173" s="111"/>
      <c r="N173" s="111" t="s">
        <v>126</v>
      </c>
      <c r="O173" s="111">
        <v>23.08</v>
      </c>
      <c r="P173" s="111">
        <v>23.52</v>
      </c>
      <c r="Q173" s="111" t="s">
        <v>71</v>
      </c>
      <c r="R173" s="111">
        <v>14</v>
      </c>
      <c r="S173" s="111" t="s">
        <v>71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0.48199999999999998</v>
      </c>
      <c r="P174" s="111">
        <v>0.505</v>
      </c>
      <c r="Q174" s="111">
        <v>40</v>
      </c>
      <c r="R174" s="111">
        <v>18</v>
      </c>
      <c r="S174" s="111">
        <v>0.48849999999999999</v>
      </c>
      <c r="T174" s="111">
        <v>0.53600000000000003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2668.5900999999999</v>
      </c>
      <c r="P177" s="111">
        <v>2736.27</v>
      </c>
      <c r="Q177" s="111" t="s">
        <v>71</v>
      </c>
      <c r="R177" s="111">
        <v>13</v>
      </c>
      <c r="S177" s="111" t="s">
        <v>71</v>
      </c>
      <c r="T177" s="111">
        <v>2613.6698999999999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0.48699999999999999</v>
      </c>
      <c r="C182">
        <f t="shared" si="17"/>
        <v>0.50600000000000001</v>
      </c>
      <c r="D182">
        <f t="shared" si="18"/>
        <v>28</v>
      </c>
      <c r="E182">
        <f t="shared" si="19"/>
        <v>14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2.2000000000000002</v>
      </c>
      <c r="P182" s="111">
        <v>2.35</v>
      </c>
      <c r="Q182" s="111" t="s">
        <v>71</v>
      </c>
      <c r="R182" s="111">
        <v>8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1.37</v>
      </c>
      <c r="C184">
        <f t="shared" si="17"/>
        <v>1.3779999999999999</v>
      </c>
      <c r="D184">
        <f t="shared" si="18"/>
        <v>31</v>
      </c>
      <c r="E184">
        <f t="shared" si="19"/>
        <v>16</v>
      </c>
      <c r="F184">
        <f t="shared" si="20"/>
        <v>1.3520000000000001</v>
      </c>
      <c r="G184">
        <f t="shared" si="21"/>
        <v>1.31</v>
      </c>
      <c r="H184" s="111"/>
      <c r="N184" s="111" t="s">
        <v>283</v>
      </c>
      <c r="O184" s="111">
        <v>0.48749999999999999</v>
      </c>
      <c r="P184" s="111">
        <v>0.50800000000000001</v>
      </c>
      <c r="Q184" s="111" t="s">
        <v>71</v>
      </c>
      <c r="R184" s="111">
        <v>10</v>
      </c>
      <c r="S184" s="111" t="s">
        <v>71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7.28</v>
      </c>
      <c r="C185">
        <f t="shared" si="17"/>
        <v>7.41</v>
      </c>
      <c r="D185" t="str">
        <f t="shared" si="18"/>
        <v>N/A</v>
      </c>
      <c r="E185">
        <f t="shared" si="19"/>
        <v>8</v>
      </c>
      <c r="F185" t="str">
        <f t="shared" si="20"/>
        <v>N/A</v>
      </c>
      <c r="G185">
        <f t="shared" si="21"/>
        <v>7.17</v>
      </c>
      <c r="H185" s="111"/>
      <c r="N185" s="111" t="s">
        <v>284</v>
      </c>
      <c r="O185" s="111">
        <v>3.37</v>
      </c>
      <c r="P185" s="111">
        <v>3.4</v>
      </c>
      <c r="Q185" s="111">
        <v>30</v>
      </c>
      <c r="R185" s="111">
        <v>16</v>
      </c>
      <c r="S185" s="111">
        <v>3.44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4.9800000000000004</v>
      </c>
      <c r="P188" s="111">
        <v>5.14</v>
      </c>
      <c r="Q188" s="111" t="s">
        <v>71</v>
      </c>
      <c r="R188" s="111" t="s">
        <v>71</v>
      </c>
      <c r="S188" s="111" t="s">
        <v>71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1.206</v>
      </c>
      <c r="P189" s="111">
        <v>1.18</v>
      </c>
      <c r="Q189" s="111">
        <v>17</v>
      </c>
      <c r="R189" s="111">
        <v>34</v>
      </c>
      <c r="S189" s="111">
        <v>1.1299999999999999</v>
      </c>
      <c r="T189" s="111">
        <v>1.1000000000000001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17.64</v>
      </c>
      <c r="C190">
        <f t="shared" si="17"/>
        <v>19.579999999999998</v>
      </c>
      <c r="D190" t="str">
        <f t="shared" si="18"/>
        <v>N/A</v>
      </c>
      <c r="E190">
        <f t="shared" si="19"/>
        <v>0</v>
      </c>
      <c r="F190" t="str">
        <f t="shared" si="20"/>
        <v>N/A</v>
      </c>
      <c r="G190">
        <f t="shared" si="21"/>
        <v>17.64</v>
      </c>
      <c r="H190" s="111"/>
      <c r="N190" s="111" t="s">
        <v>287</v>
      </c>
      <c r="O190" s="111">
        <v>5.93</v>
      </c>
      <c r="P190" s="111">
        <v>6.08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2.15</v>
      </c>
      <c r="C193">
        <f t="shared" si="17"/>
        <v>2.29</v>
      </c>
      <c r="D193" t="str">
        <f t="shared" si="18"/>
        <v>N/A</v>
      </c>
      <c r="E193">
        <f t="shared" si="19"/>
        <v>34</v>
      </c>
      <c r="F193" t="str">
        <f t="shared" si="20"/>
        <v>N/A</v>
      </c>
      <c r="G193">
        <f t="shared" si="21"/>
        <v>2.2200000000000002</v>
      </c>
      <c r="H193" s="111"/>
      <c r="N193" s="111" t="s">
        <v>131</v>
      </c>
      <c r="O193" s="111">
        <v>1.38</v>
      </c>
      <c r="P193" s="111">
        <v>1.47</v>
      </c>
      <c r="Q193" s="111" t="s">
        <v>71</v>
      </c>
      <c r="R193" s="111">
        <v>15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3.51</v>
      </c>
      <c r="P194" s="111">
        <v>3.56</v>
      </c>
      <c r="Q194" s="111">
        <v>32</v>
      </c>
      <c r="R194" s="111">
        <v>13</v>
      </c>
      <c r="S194" s="111">
        <v>3.3650000000000002</v>
      </c>
      <c r="T194" s="111">
        <v>3.46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0.84499999999999997</v>
      </c>
      <c r="C195">
        <f t="shared" si="17"/>
        <v>0.78400000000000003</v>
      </c>
      <c r="D195">
        <f t="shared" si="18"/>
        <v>5</v>
      </c>
      <c r="E195">
        <f t="shared" si="19"/>
        <v>34</v>
      </c>
      <c r="F195">
        <f t="shared" si="20"/>
        <v>0.83799999999999997</v>
      </c>
      <c r="G195">
        <f t="shared" si="21"/>
        <v>0.77900000000000003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7.4</v>
      </c>
      <c r="C197">
        <f t="shared" ref="C197:C260" si="23">VLOOKUP($A197,$N$5:$U$375,3,FALSE)</f>
        <v>6.88</v>
      </c>
      <c r="D197">
        <f t="shared" ref="D197:D260" si="24">VLOOKUP($A197,$N$5:$U$375,4,FALSE)</f>
        <v>31</v>
      </c>
      <c r="E197" t="str">
        <f t="shared" ref="E197:E260" si="25">VLOOKUP($A197,$N$5:$U$375,5,FALSE)</f>
        <v>N/A</v>
      </c>
      <c r="F197">
        <f t="shared" ref="F197:F260" si="26">VLOOKUP($A197,$N$5:$U$375,6,FALSE)</f>
        <v>6.71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40</v>
      </c>
      <c r="C198" t="str">
        <f t="shared" si="23"/>
        <v>N/A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0.434</v>
      </c>
      <c r="P198" s="111">
        <v>0.44550000000000001</v>
      </c>
      <c r="Q198" s="111">
        <v>41</v>
      </c>
      <c r="R198" s="111">
        <v>16</v>
      </c>
      <c r="S198" s="111">
        <v>0.41399999999999998</v>
      </c>
      <c r="T198" s="111">
        <v>0.45750000000000002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1.56</v>
      </c>
      <c r="C199">
        <f t="shared" si="23"/>
        <v>1.3</v>
      </c>
      <c r="D199">
        <f t="shared" si="24"/>
        <v>4</v>
      </c>
      <c r="E199">
        <f t="shared" si="25"/>
        <v>15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0.34</v>
      </c>
      <c r="C200">
        <f t="shared" si="23"/>
        <v>0.32</v>
      </c>
      <c r="D200">
        <f t="shared" si="24"/>
        <v>37</v>
      </c>
      <c r="E200" t="str">
        <f t="shared" si="25"/>
        <v>N/A</v>
      </c>
      <c r="F200">
        <f t="shared" si="26"/>
        <v>0.27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0.3</v>
      </c>
      <c r="C201">
        <f t="shared" si="23"/>
        <v>0.252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332</v>
      </c>
      <c r="P202" s="111">
        <v>350</v>
      </c>
      <c r="Q202" s="111" t="s">
        <v>71</v>
      </c>
      <c r="R202" s="111">
        <v>12</v>
      </c>
      <c r="S202" s="111" t="s">
        <v>71</v>
      </c>
      <c r="T202" s="111">
        <v>334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</v>
      </c>
      <c r="C203">
        <f t="shared" si="23"/>
        <v>1.8</v>
      </c>
      <c r="D203">
        <f t="shared" si="24"/>
        <v>29</v>
      </c>
      <c r="E203">
        <f t="shared" si="25"/>
        <v>40</v>
      </c>
      <c r="F203">
        <f t="shared" si="26"/>
        <v>1.77</v>
      </c>
      <c r="G203">
        <f t="shared" si="27"/>
        <v>1.65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4.0999999999999996</v>
      </c>
      <c r="C204">
        <f t="shared" si="23"/>
        <v>4.07</v>
      </c>
      <c r="D204" t="str">
        <f t="shared" si="24"/>
        <v>N/A</v>
      </c>
      <c r="E204" t="str">
        <f t="shared" si="25"/>
        <v>N/A</v>
      </c>
      <c r="F204" t="str">
        <f t="shared" si="26"/>
        <v>N/A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2.1</v>
      </c>
      <c r="P205" s="111">
        <v>2.37</v>
      </c>
      <c r="Q205" s="111">
        <v>26</v>
      </c>
      <c r="R205" s="111">
        <v>10</v>
      </c>
      <c r="S205" s="111">
        <v>1.7</v>
      </c>
      <c r="T205" s="111">
        <v>1.9350000000000001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0.94</v>
      </c>
      <c r="C209">
        <f t="shared" si="23"/>
        <v>0.96</v>
      </c>
      <c r="D209">
        <f t="shared" si="24"/>
        <v>27</v>
      </c>
      <c r="E209">
        <f t="shared" si="25"/>
        <v>14</v>
      </c>
      <c r="F209">
        <f t="shared" si="26"/>
        <v>0.77500000000000002</v>
      </c>
      <c r="G209">
        <f t="shared" si="27"/>
        <v>0.96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6.4</v>
      </c>
      <c r="C211">
        <f t="shared" si="23"/>
        <v>6</v>
      </c>
      <c r="D211" t="str">
        <f t="shared" si="24"/>
        <v>N/A</v>
      </c>
      <c r="E211" t="str">
        <f t="shared" si="25"/>
        <v>N/A</v>
      </c>
      <c r="F211" t="str">
        <f t="shared" si="26"/>
        <v>N/A</v>
      </c>
      <c r="G211" t="str">
        <f t="shared" si="27"/>
        <v>N/A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2.4900000000000002</v>
      </c>
      <c r="C212">
        <f t="shared" si="23"/>
        <v>2.58</v>
      </c>
      <c r="D212" t="str">
        <f t="shared" si="24"/>
        <v>N/A</v>
      </c>
      <c r="E212">
        <f t="shared" si="25"/>
        <v>9</v>
      </c>
      <c r="F212" t="str">
        <f t="shared" si="26"/>
        <v>N/A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35.200000000000003</v>
      </c>
      <c r="C213">
        <f t="shared" si="23"/>
        <v>35</v>
      </c>
      <c r="D213">
        <f t="shared" si="24"/>
        <v>28</v>
      </c>
      <c r="E213">
        <f t="shared" si="25"/>
        <v>47</v>
      </c>
      <c r="F213">
        <f t="shared" si="26"/>
        <v>36</v>
      </c>
      <c r="G213">
        <f t="shared" si="27"/>
        <v>36.4</v>
      </c>
      <c r="H213" s="111"/>
      <c r="N213" s="111" t="s">
        <v>137</v>
      </c>
      <c r="O213" s="111">
        <v>0.48699999999999999</v>
      </c>
      <c r="P213" s="111">
        <v>0.50600000000000001</v>
      </c>
      <c r="Q213" s="111">
        <v>28</v>
      </c>
      <c r="R213" s="111">
        <v>14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1.37</v>
      </c>
      <c r="P215" s="111">
        <v>1.3779999999999999</v>
      </c>
      <c r="Q215" s="111">
        <v>31</v>
      </c>
      <c r="R215" s="111">
        <v>16</v>
      </c>
      <c r="S215" s="111">
        <v>1.3520000000000001</v>
      </c>
      <c r="T215" s="111">
        <v>1.31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7.28</v>
      </c>
      <c r="P216" s="111">
        <v>7.41</v>
      </c>
      <c r="Q216" s="111" t="s">
        <v>71</v>
      </c>
      <c r="R216" s="111">
        <v>8</v>
      </c>
      <c r="S216" s="111" t="s">
        <v>71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4.2699999999999996</v>
      </c>
      <c r="C217">
        <f t="shared" si="23"/>
        <v>4.1399999999999997</v>
      </c>
      <c r="D217">
        <f t="shared" si="24"/>
        <v>14</v>
      </c>
      <c r="E217">
        <f t="shared" si="25"/>
        <v>15</v>
      </c>
      <c r="F217">
        <f t="shared" si="26"/>
        <v>3.9</v>
      </c>
      <c r="G217">
        <f t="shared" si="27"/>
        <v>3.23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0.66</v>
      </c>
      <c r="C218">
        <f t="shared" si="23"/>
        <v>0.56999999999999995</v>
      </c>
      <c r="D218">
        <f t="shared" si="24"/>
        <v>0</v>
      </c>
      <c r="E218">
        <f t="shared" si="25"/>
        <v>10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17.64</v>
      </c>
      <c r="P221" s="111">
        <v>19.579999999999998</v>
      </c>
      <c r="Q221" s="111" t="s">
        <v>71</v>
      </c>
      <c r="R221" s="111">
        <v>0</v>
      </c>
      <c r="S221" s="111" t="s">
        <v>71</v>
      </c>
      <c r="T221" s="111">
        <v>17.64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26.18</v>
      </c>
      <c r="C222">
        <f t="shared" si="23"/>
        <v>27.42</v>
      </c>
      <c r="D222" t="str">
        <f t="shared" si="24"/>
        <v>N/A</v>
      </c>
      <c r="E222">
        <f t="shared" si="25"/>
        <v>15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5.4</v>
      </c>
      <c r="C223">
        <f t="shared" si="23"/>
        <v>5.04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2.68</v>
      </c>
      <c r="C224">
        <f t="shared" si="23"/>
        <v>2.79</v>
      </c>
      <c r="D224" t="str">
        <f t="shared" si="24"/>
        <v>N/A</v>
      </c>
      <c r="E224">
        <f t="shared" si="25"/>
        <v>13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2.15</v>
      </c>
      <c r="P224" s="111">
        <v>2.29</v>
      </c>
      <c r="Q224" s="111" t="s">
        <v>71</v>
      </c>
      <c r="R224" s="111">
        <v>34</v>
      </c>
      <c r="S224" s="111" t="s">
        <v>71</v>
      </c>
      <c r="T224" s="111">
        <v>2.2200000000000002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0.67</v>
      </c>
      <c r="C226">
        <f t="shared" si="23"/>
        <v>0.76</v>
      </c>
      <c r="D226">
        <f t="shared" si="24"/>
        <v>36</v>
      </c>
      <c r="E226">
        <f t="shared" si="25"/>
        <v>2</v>
      </c>
      <c r="F226">
        <f t="shared" si="26"/>
        <v>0.68</v>
      </c>
      <c r="G226">
        <f t="shared" si="27"/>
        <v>0.69</v>
      </c>
      <c r="H226" s="111"/>
      <c r="N226" s="111" t="s">
        <v>148</v>
      </c>
      <c r="O226" s="111">
        <v>0.84499999999999997</v>
      </c>
      <c r="P226" s="111">
        <v>0.78400000000000003</v>
      </c>
      <c r="Q226" s="111">
        <v>5</v>
      </c>
      <c r="R226" s="111">
        <v>34</v>
      </c>
      <c r="S226" s="111">
        <v>0.83799999999999997</v>
      </c>
      <c r="T226" s="111">
        <v>0.77900000000000003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32.04</v>
      </c>
      <c r="C227">
        <f t="shared" si="23"/>
        <v>30.9</v>
      </c>
      <c r="D227">
        <f t="shared" si="24"/>
        <v>9</v>
      </c>
      <c r="E227">
        <f t="shared" si="25"/>
        <v>23</v>
      </c>
      <c r="F227">
        <f t="shared" si="26"/>
        <v>31.34</v>
      </c>
      <c r="G227">
        <f t="shared" si="27"/>
        <v>31.1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7.4</v>
      </c>
      <c r="P228" s="111">
        <v>6.88</v>
      </c>
      <c r="Q228" s="111">
        <v>31</v>
      </c>
      <c r="R228" s="111" t="s">
        <v>71</v>
      </c>
      <c r="S228" s="111">
        <v>6.71</v>
      </c>
      <c r="T228" s="111" t="s">
        <v>71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40</v>
      </c>
      <c r="P229" s="111" t="s">
        <v>71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2.9</v>
      </c>
      <c r="C230">
        <f t="shared" si="23"/>
        <v>3</v>
      </c>
      <c r="D230" t="str">
        <f t="shared" si="24"/>
        <v>N/A</v>
      </c>
      <c r="E230">
        <f t="shared" si="25"/>
        <v>35</v>
      </c>
      <c r="F230" t="str">
        <f t="shared" si="26"/>
        <v>N/A</v>
      </c>
      <c r="G230">
        <f t="shared" si="27"/>
        <v>2.92</v>
      </c>
      <c r="H230" s="111"/>
      <c r="N230" s="111" t="s">
        <v>308</v>
      </c>
      <c r="O230" s="111">
        <v>1.56</v>
      </c>
      <c r="P230" s="111">
        <v>1.3</v>
      </c>
      <c r="Q230" s="111">
        <v>4</v>
      </c>
      <c r="R230" s="111">
        <v>15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0.34</v>
      </c>
      <c r="P231" s="111">
        <v>0.32</v>
      </c>
      <c r="Q231" s="111">
        <v>37</v>
      </c>
      <c r="R231" s="111" t="s">
        <v>71</v>
      </c>
      <c r="S231" s="111">
        <v>0.27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50.5</v>
      </c>
      <c r="C232">
        <f t="shared" si="23"/>
        <v>55.65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0.3</v>
      </c>
      <c r="P232" s="111">
        <v>0.252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3.24</v>
      </c>
      <c r="C233">
        <f t="shared" si="23"/>
        <v>3.4</v>
      </c>
      <c r="D233" t="str">
        <f t="shared" si="24"/>
        <v>N/A</v>
      </c>
      <c r="E233">
        <f t="shared" si="25"/>
        <v>5</v>
      </c>
      <c r="F233" t="str">
        <f t="shared" si="26"/>
        <v>N/A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1.1399999999999999</v>
      </c>
      <c r="C234">
        <f t="shared" si="23"/>
        <v>1.2450000000000001</v>
      </c>
      <c r="D234" t="str">
        <f t="shared" si="24"/>
        <v>N/A</v>
      </c>
      <c r="E234">
        <f t="shared" si="25"/>
        <v>16</v>
      </c>
      <c r="F234" t="str">
        <f t="shared" si="26"/>
        <v>N/A</v>
      </c>
      <c r="G234">
        <f t="shared" si="27"/>
        <v>1.2350000000000001</v>
      </c>
      <c r="H234" s="111"/>
      <c r="N234" s="111" t="s">
        <v>311</v>
      </c>
      <c r="O234" s="111">
        <v>2</v>
      </c>
      <c r="P234" s="111">
        <v>1.8</v>
      </c>
      <c r="Q234" s="111">
        <v>29</v>
      </c>
      <c r="R234" s="111">
        <v>40</v>
      </c>
      <c r="S234" s="111">
        <v>1.77</v>
      </c>
      <c r="T234" s="111">
        <v>1.65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4.0999999999999996</v>
      </c>
      <c r="P235" s="111">
        <v>4.07</v>
      </c>
      <c r="Q235" s="111" t="s">
        <v>71</v>
      </c>
      <c r="R235" s="111" t="s">
        <v>71</v>
      </c>
      <c r="S235" s="111" t="s">
        <v>71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1.42</v>
      </c>
      <c r="P240" s="111">
        <v>1.48</v>
      </c>
      <c r="Q240" s="111">
        <v>27</v>
      </c>
      <c r="R240" s="111">
        <v>13</v>
      </c>
      <c r="S240" s="111">
        <v>1.6</v>
      </c>
      <c r="T240" s="111">
        <v>1.44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0.94</v>
      </c>
      <c r="P241" s="111">
        <v>0.96</v>
      </c>
      <c r="Q241" s="111">
        <v>27</v>
      </c>
      <c r="R241" s="111">
        <v>14</v>
      </c>
      <c r="S241" s="111">
        <v>0.77500000000000002</v>
      </c>
      <c r="T241" s="111">
        <v>0.96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0.64500000000000002</v>
      </c>
      <c r="C242">
        <f t="shared" si="23"/>
        <v>0.7</v>
      </c>
      <c r="D242" t="str">
        <f t="shared" si="24"/>
        <v>N/A</v>
      </c>
      <c r="E242">
        <f t="shared" si="25"/>
        <v>11</v>
      </c>
      <c r="F242" t="str">
        <f t="shared" si="26"/>
        <v>N/A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6.4</v>
      </c>
      <c r="P243" s="111">
        <v>6</v>
      </c>
      <c r="Q243" s="111" t="s">
        <v>71</v>
      </c>
      <c r="R243" s="111" t="s">
        <v>71</v>
      </c>
      <c r="S243" s="111" t="s">
        <v>71</v>
      </c>
      <c r="T243" s="111" t="s">
        <v>71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2.4900000000000002</v>
      </c>
      <c r="P244" s="111">
        <v>2.58</v>
      </c>
      <c r="Q244" s="111" t="s">
        <v>71</v>
      </c>
      <c r="R244" s="111">
        <v>9</v>
      </c>
      <c r="S244" s="111" t="s">
        <v>71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42.65</v>
      </c>
      <c r="C245">
        <f t="shared" si="23"/>
        <v>45.45</v>
      </c>
      <c r="D245">
        <f t="shared" si="24"/>
        <v>36</v>
      </c>
      <c r="E245">
        <f t="shared" si="25"/>
        <v>26</v>
      </c>
      <c r="F245">
        <f t="shared" si="26"/>
        <v>48.25</v>
      </c>
      <c r="G245">
        <f t="shared" si="27"/>
        <v>46.05</v>
      </c>
      <c r="H245" s="111"/>
      <c r="N245" s="111" t="s">
        <v>153</v>
      </c>
      <c r="O245" s="111">
        <v>35.200000000000003</v>
      </c>
      <c r="P245" s="111">
        <v>35</v>
      </c>
      <c r="Q245" s="111">
        <v>28</v>
      </c>
      <c r="R245" s="111">
        <v>47</v>
      </c>
      <c r="S245" s="111">
        <v>36</v>
      </c>
      <c r="T245" s="111">
        <v>36.4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36.9</v>
      </c>
      <c r="C246">
        <f t="shared" si="23"/>
        <v>37.1</v>
      </c>
      <c r="D246" t="str">
        <f t="shared" si="24"/>
        <v>N/A</v>
      </c>
      <c r="E246">
        <f t="shared" si="25"/>
        <v>12</v>
      </c>
      <c r="F246" t="str">
        <f t="shared" si="26"/>
        <v>N/A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2.46</v>
      </c>
      <c r="C247">
        <f t="shared" si="23"/>
        <v>2.62</v>
      </c>
      <c r="D247">
        <f t="shared" si="24"/>
        <v>21</v>
      </c>
      <c r="E247">
        <f t="shared" si="25"/>
        <v>13</v>
      </c>
      <c r="F247">
        <f t="shared" si="26"/>
        <v>2.74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20.16</v>
      </c>
      <c r="C248">
        <f t="shared" si="23"/>
        <v>18.77</v>
      </c>
      <c r="D248">
        <f t="shared" si="24"/>
        <v>0</v>
      </c>
      <c r="E248">
        <f t="shared" si="25"/>
        <v>19</v>
      </c>
      <c r="F248">
        <f t="shared" si="26"/>
        <v>20.16</v>
      </c>
      <c r="G248">
        <f t="shared" si="27"/>
        <v>19.3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2.94</v>
      </c>
      <c r="C249">
        <f t="shared" si="23"/>
        <v>2.7</v>
      </c>
      <c r="D249">
        <f t="shared" si="24"/>
        <v>5</v>
      </c>
      <c r="E249">
        <f t="shared" si="25"/>
        <v>16</v>
      </c>
      <c r="F249">
        <f t="shared" si="26"/>
        <v>2.94</v>
      </c>
      <c r="G249">
        <f t="shared" si="27"/>
        <v>2.64</v>
      </c>
      <c r="H249" s="111"/>
      <c r="N249" s="111" t="s">
        <v>156</v>
      </c>
      <c r="O249" s="111">
        <v>4.2699999999999996</v>
      </c>
      <c r="P249" s="111">
        <v>4.1399999999999997</v>
      </c>
      <c r="Q249" s="111">
        <v>14</v>
      </c>
      <c r="R249" s="111">
        <v>15</v>
      </c>
      <c r="S249" s="111">
        <v>3.9</v>
      </c>
      <c r="T249" s="111">
        <v>3.23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0.66</v>
      </c>
      <c r="P250" s="111">
        <v>0.56999999999999995</v>
      </c>
      <c r="Q250" s="111">
        <v>0</v>
      </c>
      <c r="R250" s="111">
        <v>10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16.66</v>
      </c>
      <c r="C251">
        <f t="shared" si="23"/>
        <v>16.46</v>
      </c>
      <c r="D251">
        <f t="shared" si="24"/>
        <v>7</v>
      </c>
      <c r="E251" t="str">
        <f t="shared" si="25"/>
        <v>N/A</v>
      </c>
      <c r="F251">
        <f t="shared" si="26"/>
        <v>16.45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11.26</v>
      </c>
      <c r="C252">
        <f t="shared" si="23"/>
        <v>12.02</v>
      </c>
      <c r="D252" t="str">
        <f t="shared" si="24"/>
        <v>N/A</v>
      </c>
      <c r="E252">
        <f t="shared" si="25"/>
        <v>0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1.1000000000000001</v>
      </c>
      <c r="C253">
        <f t="shared" si="23"/>
        <v>1.155</v>
      </c>
      <c r="D253">
        <f t="shared" si="24"/>
        <v>29</v>
      </c>
      <c r="E253">
        <f t="shared" si="25"/>
        <v>15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26.18</v>
      </c>
      <c r="P254" s="111">
        <v>27.42</v>
      </c>
      <c r="Q254" s="111" t="s">
        <v>71</v>
      </c>
      <c r="R254" s="111">
        <v>15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3.07</v>
      </c>
      <c r="C255">
        <f t="shared" si="23"/>
        <v>3.13</v>
      </c>
      <c r="D255">
        <f t="shared" si="24"/>
        <v>51</v>
      </c>
      <c r="E255">
        <f t="shared" si="25"/>
        <v>13</v>
      </c>
      <c r="F255">
        <f t="shared" si="26"/>
        <v>3.03</v>
      </c>
      <c r="G255">
        <f t="shared" si="27"/>
        <v>2.96</v>
      </c>
      <c r="H255" s="111"/>
      <c r="N255" s="111" t="s">
        <v>159</v>
      </c>
      <c r="O255" s="111">
        <v>5.4</v>
      </c>
      <c r="P255" s="111">
        <v>5.04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2.68</v>
      </c>
      <c r="P256" s="111">
        <v>2.79</v>
      </c>
      <c r="Q256" s="111" t="s">
        <v>71</v>
      </c>
      <c r="R256" s="111">
        <v>13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6.9080000000000004</v>
      </c>
      <c r="C258">
        <f t="shared" si="23"/>
        <v>6.67</v>
      </c>
      <c r="D258">
        <f t="shared" si="24"/>
        <v>32</v>
      </c>
      <c r="E258">
        <f t="shared" si="25"/>
        <v>34</v>
      </c>
      <c r="F258">
        <f t="shared" si="26"/>
        <v>6.93</v>
      </c>
      <c r="G258">
        <f t="shared" si="27"/>
        <v>6.52</v>
      </c>
      <c r="H258" s="111"/>
      <c r="N258" s="111" t="s">
        <v>162</v>
      </c>
      <c r="O258" s="111">
        <v>0.67</v>
      </c>
      <c r="P258" s="111">
        <v>0.76</v>
      </c>
      <c r="Q258" s="111">
        <v>36</v>
      </c>
      <c r="R258" s="111">
        <v>2</v>
      </c>
      <c r="S258" s="111">
        <v>0.68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32.04</v>
      </c>
      <c r="P259" s="111">
        <v>30.9</v>
      </c>
      <c r="Q259" s="111">
        <v>9</v>
      </c>
      <c r="R259" s="111">
        <v>23</v>
      </c>
      <c r="S259" s="111">
        <v>31.34</v>
      </c>
      <c r="T259" s="111">
        <v>31.1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6.51</v>
      </c>
      <c r="C260">
        <f t="shared" si="23"/>
        <v>5.88</v>
      </c>
      <c r="D260">
        <f t="shared" si="24"/>
        <v>4</v>
      </c>
      <c r="E260">
        <f t="shared" si="25"/>
        <v>11</v>
      </c>
      <c r="F260">
        <f t="shared" si="26"/>
        <v>6.3</v>
      </c>
      <c r="G260">
        <f t="shared" si="27"/>
        <v>5.99</v>
      </c>
      <c r="H260" s="111"/>
      <c r="N260" s="111" t="s">
        <v>768</v>
      </c>
      <c r="O260" s="111">
        <v>4.0999999999999996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9.18</v>
      </c>
      <c r="C262">
        <f t="shared" si="29"/>
        <v>8.86</v>
      </c>
      <c r="D262">
        <f t="shared" si="30"/>
        <v>22</v>
      </c>
      <c r="E262">
        <f t="shared" si="31"/>
        <v>39</v>
      </c>
      <c r="F262">
        <f t="shared" si="32"/>
        <v>9.2200000000000006</v>
      </c>
      <c r="G262">
        <f t="shared" si="33"/>
        <v>8.98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</v>
      </c>
      <c r="P263" s="111">
        <v>3</v>
      </c>
      <c r="Q263" s="111" t="s">
        <v>71</v>
      </c>
      <c r="R263" s="111">
        <v>35</v>
      </c>
      <c r="S263" s="111" t="s">
        <v>71</v>
      </c>
      <c r="T263" s="111">
        <v>2.92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50.5</v>
      </c>
      <c r="P265" s="111">
        <v>55.65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16</v>
      </c>
      <c r="C266">
        <f t="shared" si="29"/>
        <v>15.4</v>
      </c>
      <c r="D266">
        <f t="shared" si="30"/>
        <v>12</v>
      </c>
      <c r="E266">
        <f t="shared" si="31"/>
        <v>17</v>
      </c>
      <c r="F266">
        <f t="shared" si="32"/>
        <v>16.2</v>
      </c>
      <c r="G266">
        <f t="shared" si="33"/>
        <v>15.4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3.98</v>
      </c>
      <c r="C267">
        <f t="shared" si="29"/>
        <v>4.0199999999999996</v>
      </c>
      <c r="D267" t="str">
        <f t="shared" si="30"/>
        <v>N/A</v>
      </c>
      <c r="E267">
        <f t="shared" si="31"/>
        <v>13</v>
      </c>
      <c r="F267" t="str">
        <f t="shared" si="32"/>
        <v>N/A</v>
      </c>
      <c r="G267">
        <f t="shared" si="33"/>
        <v>3.9</v>
      </c>
      <c r="H267" s="111"/>
      <c r="N267" s="111" t="s">
        <v>326</v>
      </c>
      <c r="O267" s="111">
        <v>3.24</v>
      </c>
      <c r="P267" s="111">
        <v>3.4</v>
      </c>
      <c r="Q267" s="111" t="s">
        <v>71</v>
      </c>
      <c r="R267" s="111">
        <v>5</v>
      </c>
      <c r="S267" s="111" t="s">
        <v>71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1.1399999999999999</v>
      </c>
      <c r="P268" s="111">
        <v>1.2450000000000001</v>
      </c>
      <c r="Q268" s="111" t="s">
        <v>71</v>
      </c>
      <c r="R268" s="111">
        <v>16</v>
      </c>
      <c r="S268" s="111" t="s">
        <v>71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0.56000000000000005</v>
      </c>
      <c r="C271">
        <f t="shared" si="29"/>
        <v>0.63</v>
      </c>
      <c r="D271">
        <f t="shared" si="30"/>
        <v>37</v>
      </c>
      <c r="E271">
        <f t="shared" si="31"/>
        <v>16</v>
      </c>
      <c r="F271">
        <f t="shared" si="32"/>
        <v>0.43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7.34</v>
      </c>
      <c r="C274">
        <f t="shared" si="29"/>
        <v>6.69</v>
      </c>
      <c r="D274">
        <f t="shared" si="30"/>
        <v>7</v>
      </c>
      <c r="E274">
        <f t="shared" si="31"/>
        <v>34</v>
      </c>
      <c r="F274">
        <f t="shared" si="32"/>
        <v>7.11</v>
      </c>
      <c r="G274">
        <f t="shared" si="33"/>
        <v>7.37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2.67</v>
      </c>
      <c r="P275" s="111">
        <v>2.6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1.6850000000000001</v>
      </c>
      <c r="C276">
        <f t="shared" si="29"/>
        <v>1.645</v>
      </c>
      <c r="D276">
        <f t="shared" si="30"/>
        <v>5</v>
      </c>
      <c r="E276">
        <f t="shared" si="31"/>
        <v>15</v>
      </c>
      <c r="F276">
        <f t="shared" si="32"/>
        <v>1.9</v>
      </c>
      <c r="G276">
        <f t="shared" si="33"/>
        <v>1.7250000000000001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0.64500000000000002</v>
      </c>
      <c r="P277" s="111">
        <v>0.7</v>
      </c>
      <c r="Q277" s="111" t="s">
        <v>71</v>
      </c>
      <c r="R277" s="111">
        <v>11</v>
      </c>
      <c r="S277" s="111" t="s">
        <v>71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21.6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3968.3400999999999</v>
      </c>
      <c r="C279">
        <f t="shared" si="29"/>
        <v>4042.8701000000001</v>
      </c>
      <c r="D279" t="str">
        <f t="shared" si="30"/>
        <v>N/A</v>
      </c>
      <c r="E279" t="str">
        <f t="shared" si="31"/>
        <v>N/A</v>
      </c>
      <c r="F279" t="str">
        <f t="shared" si="32"/>
        <v>N/A</v>
      </c>
      <c r="G279" t="str">
        <f t="shared" si="33"/>
        <v>N/A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42.65</v>
      </c>
      <c r="P281" s="111">
        <v>45.45</v>
      </c>
      <c r="Q281" s="111">
        <v>36</v>
      </c>
      <c r="R281" s="111">
        <v>26</v>
      </c>
      <c r="S281" s="111">
        <v>48.25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13.3</v>
      </c>
      <c r="C282">
        <f t="shared" si="29"/>
        <v>14.1</v>
      </c>
      <c r="D282">
        <f t="shared" si="30"/>
        <v>28</v>
      </c>
      <c r="E282">
        <f t="shared" si="31"/>
        <v>5</v>
      </c>
      <c r="F282">
        <f t="shared" si="32"/>
        <v>13.84</v>
      </c>
      <c r="G282">
        <f t="shared" si="33"/>
        <v>13.76</v>
      </c>
      <c r="H282" s="111"/>
      <c r="N282" s="111" t="s">
        <v>166</v>
      </c>
      <c r="O282" s="111">
        <v>36.9</v>
      </c>
      <c r="P282" s="111">
        <v>37.1</v>
      </c>
      <c r="Q282" s="111" t="s">
        <v>71</v>
      </c>
      <c r="R282" s="111">
        <v>12</v>
      </c>
      <c r="S282" s="111" t="s">
        <v>71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1.1499999999999999</v>
      </c>
      <c r="C283">
        <f t="shared" si="29"/>
        <v>1.06</v>
      </c>
      <c r="D283">
        <f t="shared" si="30"/>
        <v>44</v>
      </c>
      <c r="E283" t="str">
        <f t="shared" si="31"/>
        <v>N/A</v>
      </c>
      <c r="F283">
        <f t="shared" si="32"/>
        <v>1.0900000000000001</v>
      </c>
      <c r="G283" t="str">
        <f t="shared" si="33"/>
        <v>N/A</v>
      </c>
      <c r="H283" s="111"/>
      <c r="N283" s="111" t="s">
        <v>167</v>
      </c>
      <c r="O283" s="111">
        <v>2.46</v>
      </c>
      <c r="P283" s="111">
        <v>2.62</v>
      </c>
      <c r="Q283" s="111">
        <v>21</v>
      </c>
      <c r="R283" s="111">
        <v>13</v>
      </c>
      <c r="S283" s="111">
        <v>2.74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2.23</v>
      </c>
      <c r="P284" s="111">
        <v>2.23</v>
      </c>
      <c r="Q284" s="111" t="s">
        <v>71</v>
      </c>
      <c r="R284" s="111" t="s">
        <v>71</v>
      </c>
      <c r="S284" s="111" t="s">
        <v>71</v>
      </c>
      <c r="T284" s="111" t="s">
        <v>71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20.16</v>
      </c>
      <c r="P285" s="111">
        <v>18.77</v>
      </c>
      <c r="Q285" s="111">
        <v>0</v>
      </c>
      <c r="R285" s="111">
        <v>19</v>
      </c>
      <c r="S285" s="111">
        <v>20.16</v>
      </c>
      <c r="T285" s="111">
        <v>19.3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8.2799999999999994</v>
      </c>
      <c r="P286" s="111">
        <v>7.5</v>
      </c>
      <c r="Q286" s="111">
        <v>4</v>
      </c>
      <c r="R286" s="111">
        <v>16</v>
      </c>
      <c r="S286" s="111">
        <v>8.3000000000000007</v>
      </c>
      <c r="T286" s="111">
        <v>7.85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0.33900000000000002</v>
      </c>
      <c r="C287">
        <f t="shared" si="29"/>
        <v>0.34899999999999998</v>
      </c>
      <c r="D287" t="str">
        <f t="shared" si="30"/>
        <v>N/A</v>
      </c>
      <c r="E287">
        <f t="shared" si="31"/>
        <v>13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2.94</v>
      </c>
      <c r="P287" s="111">
        <v>2.7</v>
      </c>
      <c r="Q287" s="111">
        <v>5</v>
      </c>
      <c r="R287" s="111">
        <v>16</v>
      </c>
      <c r="S287" s="111">
        <v>2.94</v>
      </c>
      <c r="T287" s="111">
        <v>2.64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0.82199999999999995</v>
      </c>
      <c r="P289" s="111">
        <v>0.84</v>
      </c>
      <c r="Q289" s="111" t="s">
        <v>71</v>
      </c>
      <c r="R289" s="111">
        <v>2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1.67</v>
      </c>
      <c r="C290">
        <f t="shared" si="29"/>
        <v>1.61</v>
      </c>
      <c r="D290" t="str">
        <f t="shared" si="30"/>
        <v>N/A</v>
      </c>
      <c r="E290" t="str">
        <f t="shared" si="31"/>
        <v>N/A</v>
      </c>
      <c r="F290" t="str">
        <f t="shared" si="32"/>
        <v>N/A</v>
      </c>
      <c r="G290" t="str">
        <f t="shared" si="33"/>
        <v>N/A</v>
      </c>
      <c r="N290" s="111" t="s">
        <v>169</v>
      </c>
      <c r="O290" s="111">
        <v>16.66</v>
      </c>
      <c r="P290" s="111">
        <v>16.46</v>
      </c>
      <c r="Q290" s="111">
        <v>7</v>
      </c>
      <c r="R290" s="111" t="s">
        <v>71</v>
      </c>
      <c r="S290" s="111">
        <v>16.45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11.26</v>
      </c>
      <c r="P291" s="111">
        <v>12.02</v>
      </c>
      <c r="Q291" s="111" t="s">
        <v>71</v>
      </c>
      <c r="R291" s="111">
        <v>0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1.1000000000000001</v>
      </c>
      <c r="P292" s="111">
        <v>1.155</v>
      </c>
      <c r="Q292" s="111">
        <v>29</v>
      </c>
      <c r="R292" s="111">
        <v>15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7.46</v>
      </c>
      <c r="C293">
        <f t="shared" si="29"/>
        <v>7.9</v>
      </c>
      <c r="D293" t="str">
        <f t="shared" si="30"/>
        <v>N/A</v>
      </c>
      <c r="E293">
        <f t="shared" si="31"/>
        <v>1</v>
      </c>
      <c r="F293" t="str">
        <f t="shared" si="32"/>
        <v>N/A</v>
      </c>
      <c r="G293">
        <f t="shared" si="33"/>
        <v>7.52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0.68200000000000005</v>
      </c>
      <c r="C294">
        <f t="shared" si="29"/>
        <v>0.73399999999999999</v>
      </c>
      <c r="D294" t="str">
        <f t="shared" si="30"/>
        <v>N/A</v>
      </c>
      <c r="E294">
        <f t="shared" si="31"/>
        <v>11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3.07</v>
      </c>
      <c r="P294" s="111">
        <v>3.13</v>
      </c>
      <c r="Q294" s="111">
        <v>51</v>
      </c>
      <c r="R294" s="111">
        <v>13</v>
      </c>
      <c r="S294" s="111">
        <v>3.03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6.9080000000000004</v>
      </c>
      <c r="P297" s="111">
        <v>6.67</v>
      </c>
      <c r="Q297" s="111">
        <v>32</v>
      </c>
      <c r="R297" s="111">
        <v>34</v>
      </c>
      <c r="S297" s="111">
        <v>6.93</v>
      </c>
      <c r="T297" s="111">
        <v>6.52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6.51</v>
      </c>
      <c r="P299" s="111">
        <v>5.88</v>
      </c>
      <c r="Q299" s="111">
        <v>4</v>
      </c>
      <c r="R299" s="111">
        <v>11</v>
      </c>
      <c r="S299" s="111">
        <v>6.3</v>
      </c>
      <c r="T299" s="111">
        <v>5.99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9.18</v>
      </c>
      <c r="P301" s="111">
        <v>8.86</v>
      </c>
      <c r="Q301" s="111">
        <v>22</v>
      </c>
      <c r="R301" s="111">
        <v>39</v>
      </c>
      <c r="S301" s="111">
        <v>9.2200000000000006</v>
      </c>
      <c r="T301" s="111">
        <v>8.98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</v>
      </c>
      <c r="C302">
        <f t="shared" si="29"/>
        <v>4.9000000000000004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35.9</v>
      </c>
      <c r="C304">
        <f t="shared" si="29"/>
        <v>37.5</v>
      </c>
      <c r="D304">
        <f t="shared" si="30"/>
        <v>32</v>
      </c>
      <c r="E304">
        <f t="shared" si="31"/>
        <v>15</v>
      </c>
      <c r="F304">
        <f t="shared" si="32"/>
        <v>37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16</v>
      </c>
      <c r="P305" s="111">
        <v>15.4</v>
      </c>
      <c r="Q305" s="111">
        <v>12</v>
      </c>
      <c r="R305" s="111">
        <v>17</v>
      </c>
      <c r="S305" s="111">
        <v>16.2</v>
      </c>
      <c r="T305" s="111">
        <v>15.4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3.98</v>
      </c>
      <c r="P306" s="111">
        <v>4.0199999999999996</v>
      </c>
      <c r="Q306" s="111" t="s">
        <v>71</v>
      </c>
      <c r="R306" s="111">
        <v>13</v>
      </c>
      <c r="S306" s="111" t="s">
        <v>71</v>
      </c>
      <c r="T306" s="111">
        <v>3.9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1.3</v>
      </c>
      <c r="C307">
        <f t="shared" si="29"/>
        <v>1.41</v>
      </c>
      <c r="D307">
        <f t="shared" si="30"/>
        <v>45</v>
      </c>
      <c r="E307">
        <f t="shared" si="31"/>
        <v>12</v>
      </c>
      <c r="F307">
        <f t="shared" si="32"/>
        <v>1.27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1.39</v>
      </c>
      <c r="C309">
        <f t="shared" si="29"/>
        <v>1.43</v>
      </c>
      <c r="D309">
        <f t="shared" si="30"/>
        <v>29</v>
      </c>
      <c r="E309">
        <f t="shared" si="31"/>
        <v>13</v>
      </c>
      <c r="F309">
        <f t="shared" si="32"/>
        <v>1.39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0.98499999999999999</v>
      </c>
      <c r="C310">
        <f t="shared" si="29"/>
        <v>0.88</v>
      </c>
      <c r="D310">
        <f t="shared" si="30"/>
        <v>10</v>
      </c>
      <c r="E310">
        <f t="shared" si="31"/>
        <v>15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0.56000000000000005</v>
      </c>
      <c r="P310" s="111">
        <v>0.63</v>
      </c>
      <c r="Q310" s="111">
        <v>37</v>
      </c>
      <c r="R310" s="111">
        <v>16</v>
      </c>
      <c r="S310" s="111">
        <v>0.43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1.3440000000000001</v>
      </c>
      <c r="P311" s="111">
        <v>1.4239999999999999</v>
      </c>
      <c r="Q311" s="111" t="s">
        <v>71</v>
      </c>
      <c r="R311" s="111">
        <v>16</v>
      </c>
      <c r="S311" s="111" t="s">
        <v>71</v>
      </c>
      <c r="T311" s="111">
        <v>1.3620000000000001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0.28000000000000003</v>
      </c>
      <c r="C314">
        <f t="shared" si="29"/>
        <v>0.29299999999999998</v>
      </c>
      <c r="D314" t="str">
        <f t="shared" si="30"/>
        <v>N/A</v>
      </c>
      <c r="E314">
        <f t="shared" si="31"/>
        <v>10</v>
      </c>
      <c r="F314" t="str">
        <f t="shared" si="32"/>
        <v>N/A</v>
      </c>
      <c r="G314">
        <f t="shared" si="33"/>
        <v>0.26700000000000002</v>
      </c>
      <c r="N314" s="111" t="s">
        <v>353</v>
      </c>
      <c r="O314" s="111">
        <v>7.34</v>
      </c>
      <c r="P314" s="111">
        <v>6.69</v>
      </c>
      <c r="Q314" s="111">
        <v>7</v>
      </c>
      <c r="R314" s="111">
        <v>34</v>
      </c>
      <c r="S314" s="111">
        <v>7.11</v>
      </c>
      <c r="T314" s="111">
        <v>7.37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0.47799999999999998</v>
      </c>
      <c r="C315">
        <f t="shared" si="29"/>
        <v>0.45</v>
      </c>
      <c r="D315">
        <f t="shared" si="30"/>
        <v>22</v>
      </c>
      <c r="E315">
        <f t="shared" si="31"/>
        <v>40</v>
      </c>
      <c r="F315">
        <f t="shared" si="32"/>
        <v>0.442</v>
      </c>
      <c r="G315">
        <f t="shared" si="33"/>
        <v>0.32800000000000001</v>
      </c>
      <c r="N315" s="111" t="s">
        <v>772</v>
      </c>
      <c r="O315" s="111">
        <v>6</v>
      </c>
      <c r="P315" s="111" t="s">
        <v>71</v>
      </c>
      <c r="Q315" s="111" t="s">
        <v>71</v>
      </c>
      <c r="R315" s="111" t="s">
        <v>71</v>
      </c>
      <c r="S315" s="111" t="s">
        <v>71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5.74</v>
      </c>
      <c r="P317" s="111">
        <v>5.81</v>
      </c>
      <c r="Q317" s="111">
        <v>32</v>
      </c>
      <c r="R317" s="111">
        <v>16</v>
      </c>
      <c r="S317" s="111">
        <v>5.8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</v>
      </c>
      <c r="P318" s="111">
        <v>4.9000000000000004</v>
      </c>
      <c r="Q318" s="111" t="s">
        <v>71</v>
      </c>
      <c r="R318" s="111" t="s">
        <v>71</v>
      </c>
      <c r="S318" s="111" t="s">
        <v>71</v>
      </c>
      <c r="T318" s="111" t="s">
        <v>71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2.23</v>
      </c>
      <c r="C319">
        <f t="shared" si="29"/>
        <v>2.23</v>
      </c>
      <c r="D319" t="str">
        <f t="shared" si="30"/>
        <v>N/A</v>
      </c>
      <c r="E319" t="str">
        <f t="shared" si="31"/>
        <v>N/A</v>
      </c>
      <c r="F319" t="str">
        <f t="shared" si="32"/>
        <v>N/A</v>
      </c>
      <c r="G319" t="str">
        <f t="shared" si="33"/>
        <v>N/A</v>
      </c>
      <c r="N319" s="111" t="s">
        <v>178</v>
      </c>
      <c r="O319" s="111">
        <v>1.6850000000000001</v>
      </c>
      <c r="P319" s="111">
        <v>1.645</v>
      </c>
      <c r="Q319" s="111">
        <v>5</v>
      </c>
      <c r="R319" s="111">
        <v>15</v>
      </c>
      <c r="S319" s="111">
        <v>1.9</v>
      </c>
      <c r="T319" s="111">
        <v>1.7250000000000001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3968.3400999999999</v>
      </c>
      <c r="P322" s="111">
        <v>4042.8701000000001</v>
      </c>
      <c r="Q322" s="111" t="s">
        <v>71</v>
      </c>
      <c r="R322" s="111" t="s">
        <v>71</v>
      </c>
      <c r="S322" s="111" t="s">
        <v>71</v>
      </c>
      <c r="T322" s="111" t="s">
        <v>71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0.21</v>
      </c>
      <c r="P324" s="111">
        <v>0.22</v>
      </c>
      <c r="Q324" s="111" t="s">
        <v>71</v>
      </c>
      <c r="R324" s="111">
        <v>16</v>
      </c>
      <c r="S324" s="111" t="s">
        <v>71</v>
      </c>
      <c r="T324" s="111">
        <v>0.2215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13.3</v>
      </c>
      <c r="P326" s="111">
        <v>14.1</v>
      </c>
      <c r="Q326" s="111">
        <v>28</v>
      </c>
      <c r="R326" s="111">
        <v>5</v>
      </c>
      <c r="S326" s="111">
        <v>13.84</v>
      </c>
      <c r="T326" s="111">
        <v>13.76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1.1499999999999999</v>
      </c>
      <c r="P327" s="111">
        <v>1.06</v>
      </c>
      <c r="Q327" s="111">
        <v>44</v>
      </c>
      <c r="R327" s="111" t="s">
        <v>71</v>
      </c>
      <c r="S327" s="111">
        <v>1.0900000000000001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2.93</v>
      </c>
      <c r="C330">
        <f t="shared" si="35"/>
        <v>2.5049999999999999</v>
      </c>
      <c r="D330">
        <f t="shared" si="36"/>
        <v>6</v>
      </c>
      <c r="E330">
        <f t="shared" si="37"/>
        <v>13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0.33900000000000002</v>
      </c>
      <c r="P331" s="111">
        <v>0.34899999999999998</v>
      </c>
      <c r="Q331" s="111" t="s">
        <v>71</v>
      </c>
      <c r="R331" s="111">
        <v>13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1.67</v>
      </c>
      <c r="P334" s="111">
        <v>1.61</v>
      </c>
      <c r="Q334" s="111" t="s">
        <v>71</v>
      </c>
      <c r="R334" s="111" t="s">
        <v>71</v>
      </c>
      <c r="S334" s="111" t="s">
        <v>71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2.09</v>
      </c>
      <c r="P336" s="111">
        <v>2</v>
      </c>
      <c r="Q336" s="111">
        <v>29</v>
      </c>
      <c r="R336" s="111" t="s">
        <v>71</v>
      </c>
      <c r="S336" s="111">
        <v>1.845</v>
      </c>
      <c r="T336" s="111" t="s">
        <v>71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7.46</v>
      </c>
      <c r="P338" s="111">
        <v>7.9</v>
      </c>
      <c r="Q338" s="111" t="s">
        <v>71</v>
      </c>
      <c r="R338" s="111">
        <v>1</v>
      </c>
      <c r="S338" s="111" t="s">
        <v>71</v>
      </c>
      <c r="T338" s="111">
        <v>7.52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0.68200000000000005</v>
      </c>
      <c r="P339" s="111">
        <v>0.73399999999999999</v>
      </c>
      <c r="Q339" s="111" t="s">
        <v>71</v>
      </c>
      <c r="R339" s="111">
        <v>11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2</v>
      </c>
      <c r="C341">
        <f>VLOOKUP($A341,$N$5:$U$375,3,FALSE)</f>
        <v>2.09</v>
      </c>
      <c r="D341" t="str">
        <f>VLOOKUP($A341,$N$5:$U$375,4,FALSE)</f>
        <v>N/A</v>
      </c>
      <c r="E341">
        <f>VLOOKUP($A341,$N$5:$U$375,5,FALSE)</f>
        <v>13</v>
      </c>
      <c r="F341" t="str">
        <f>VLOOKUP($A341,$N$5:$U$375,6,FALSE)</f>
        <v>N/A</v>
      </c>
      <c r="G341">
        <f>VLOOKUP($A341,$N$5:$U$375,7,FALSE)</f>
        <v>2.0499999999999998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B342" s="111"/>
      <c r="C342" s="111"/>
      <c r="D342" s="111"/>
      <c r="E342" s="111"/>
      <c r="F342" s="111"/>
      <c r="G342" s="111"/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35.9</v>
      </c>
      <c r="P349" s="111">
        <v>37.5</v>
      </c>
      <c r="Q349" s="111">
        <v>32</v>
      </c>
      <c r="R349" s="111">
        <v>15</v>
      </c>
      <c r="S349" s="111">
        <v>37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1.3</v>
      </c>
      <c r="P353" s="111">
        <v>1.41</v>
      </c>
      <c r="Q353" s="111">
        <v>45</v>
      </c>
      <c r="R353" s="111">
        <v>12</v>
      </c>
      <c r="S353" s="111">
        <v>1.27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1.77</v>
      </c>
      <c r="P354" s="111">
        <v>1.8</v>
      </c>
      <c r="Q354" s="111" t="s">
        <v>71</v>
      </c>
      <c r="R354" s="111">
        <v>13</v>
      </c>
      <c r="S354" s="111" t="s">
        <v>71</v>
      </c>
      <c r="T354" s="111">
        <v>1.7050000000000001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1.39</v>
      </c>
      <c r="P356" s="111">
        <v>1.43</v>
      </c>
      <c r="Q356" s="111">
        <v>29</v>
      </c>
      <c r="R356" s="111">
        <v>13</v>
      </c>
      <c r="S356" s="111">
        <v>1.39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0.98499999999999999</v>
      </c>
      <c r="P357" s="111">
        <v>0.88</v>
      </c>
      <c r="Q357" s="111">
        <v>10</v>
      </c>
      <c r="R357" s="111">
        <v>15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0.28000000000000003</v>
      </c>
      <c r="P360" s="111">
        <v>0.29299999999999998</v>
      </c>
      <c r="Q360" s="111" t="s">
        <v>71</v>
      </c>
      <c r="R360" s="111">
        <v>10</v>
      </c>
      <c r="S360" s="111" t="s">
        <v>71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0.47799999999999998</v>
      </c>
      <c r="P361" s="111">
        <v>0.45</v>
      </c>
      <c r="Q361" s="111">
        <v>22</v>
      </c>
      <c r="R361" s="111">
        <v>40</v>
      </c>
      <c r="S361" s="111">
        <v>0.442</v>
      </c>
      <c r="T361" s="111">
        <v>0.32800000000000001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2185.75</v>
      </c>
      <c r="P377" s="111">
        <v>2162.4699999999998</v>
      </c>
      <c r="Q377" s="111">
        <v>5</v>
      </c>
      <c r="R377" s="111">
        <v>18</v>
      </c>
      <c r="S377" s="111">
        <v>2254.9499999999998</v>
      </c>
      <c r="T377" s="111">
        <v>2263.4198999999999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2025-09-21T15:52:44Z</dcterms:modified>
</cp:coreProperties>
</file>