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JUNE\"/>
    </mc:Choice>
  </mc:AlternateContent>
  <xr:revisionPtr revIDLastSave="0" documentId="8_{BD8A40F9-22D5-4B9B-888A-8C0E712799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<sst xmlns="http://schemas.openxmlformats.org/spreadsheetml/2006/main" count="2665" uniqueCount="820">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</sst>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0.23834917109993128</c:v>
                </c:pt>
                <c:pt idx="1">
                  <c:v>0.22616648635407938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1399.7325147027536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6.95</c:v>
                </c:pt>
                <c:pt idx="2">
                  <c:v>1.05</c:v>
                </c:pt>
                <c:pt idx="3">
                  <c:v>1.9419999999999999</c:v>
                </c:pt>
                <c:pt idx="4">
                  <c:v>0.57399999999999995</c:v>
                </c:pt>
                <c:pt idx="5">
                  <c:v>4.5999999999999999E-2</c:v>
                </c:pt>
                <c:pt idx="6">
                  <c:v>5.25</c:v>
                </c:pt>
                <c:pt idx="7">
                  <c:v>0</c:v>
                </c:pt>
                <c:pt idx="8">
                  <c:v>28.545000000000002</c:v>
                </c:pt>
                <c:pt idx="9">
                  <c:v>3.01</c:v>
                </c:pt>
                <c:pt idx="10">
                  <c:v>3.5000000000000003E-2</c:v>
                </c:pt>
                <c:pt idx="11">
                  <c:v>4.3979999999999997</c:v>
                </c:pt>
                <c:pt idx="12">
                  <c:v>1.4E-2</c:v>
                </c:pt>
                <c:pt idx="13">
                  <c:v>0.41</c:v>
                </c:pt>
                <c:pt idx="14">
                  <c:v>1</c:v>
                </c:pt>
                <c:pt idx="15">
                  <c:v>5.14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4.8600000000000003</c:v>
                </c:pt>
                <c:pt idx="21">
                  <c:v>2.73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6.7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11.38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3.58</c:v>
                </c:pt>
                <c:pt idx="35">
                  <c:v>7.6</c:v>
                </c:pt>
                <c:pt idx="36">
                  <c:v>5.21</c:v>
                </c:pt>
                <c:pt idx="37">
                  <c:v>0.155</c:v>
                </c:pt>
                <c:pt idx="38">
                  <c:v>1.02</c:v>
                </c:pt>
                <c:pt idx="39">
                  <c:v>0.12</c:v>
                </c:pt>
                <c:pt idx="40">
                  <c:v>2114.3501000000001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8.2200000000000006</c:v>
                </c:pt>
                <c:pt idx="44">
                  <c:v>0.751</c:v>
                </c:pt>
                <c:pt idx="45">
                  <c:v>1.2E-2</c:v>
                </c:pt>
                <c:pt idx="46">
                  <c:v>1.98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4.46</c:v>
                </c:pt>
                <c:pt idx="53">
                  <c:v>5.41</c:v>
                </c:pt>
                <c:pt idx="54">
                  <c:v>1.7050000000000001</c:v>
                </c:pt>
                <c:pt idx="55">
                  <c:v>1.94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5.98</c:v>
                </c:pt>
                <c:pt idx="60">
                  <c:v>2.02</c:v>
                </c:pt>
                <c:pt idx="61">
                  <c:v>1.3</c:v>
                </c:pt>
                <c:pt idx="62">
                  <c:v>3.4950000000000001</c:v>
                </c:pt>
                <c:pt idx="63">
                  <c:v>9.1300000000000008</c:v>
                </c:pt>
                <c:pt idx="64">
                  <c:v>6.65</c:v>
                </c:pt>
                <c:pt idx="65">
                  <c:v>9.8949999999999996</c:v>
                </c:pt>
                <c:pt idx="66">
                  <c:v>4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16015.3496</c:v>
                </c:pt>
                <c:pt idx="71">
                  <c:v>0</c:v>
                </c:pt>
                <c:pt idx="72">
                  <c:v>13.19</c:v>
                </c:pt>
                <c:pt idx="73">
                  <c:v>9.5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1.73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0.307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45.7</c:v>
                </c:pt>
                <c:pt idx="92">
                  <c:v>20.3</c:v>
                </c:pt>
                <c:pt idx="93">
                  <c:v>0.62</c:v>
                </c:pt>
                <c:pt idx="94">
                  <c:v>1.964</c:v>
                </c:pt>
                <c:pt idx="95">
                  <c:v>0</c:v>
                </c:pt>
                <c:pt idx="96">
                  <c:v>0</c:v>
                </c:pt>
                <c:pt idx="97">
                  <c:v>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2.2400000000000002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13.85</c:v>
                </c:pt>
                <c:pt idx="105">
                  <c:v>1.264</c:v>
                </c:pt>
                <c:pt idx="106">
                  <c:v>0</c:v>
                </c:pt>
                <c:pt idx="107">
                  <c:v>7.86</c:v>
                </c:pt>
                <c:pt idx="108">
                  <c:v>2.21</c:v>
                </c:pt>
                <c:pt idx="109">
                  <c:v>2.16</c:v>
                </c:pt>
                <c:pt idx="110">
                  <c:v>1.74</c:v>
                </c:pt>
                <c:pt idx="111">
                  <c:v>2.31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1.24</c:v>
                </c:pt>
                <c:pt idx="121">
                  <c:v>10.8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2.73</c:v>
                </c:pt>
                <c:pt idx="125">
                  <c:v>1.595</c:v>
                </c:pt>
                <c:pt idx="126">
                  <c:v>4.7</c:v>
                </c:pt>
                <c:pt idx="127">
                  <c:v>6.1</c:v>
                </c:pt>
                <c:pt idx="128">
                  <c:v>3.3</c:v>
                </c:pt>
                <c:pt idx="129">
                  <c:v>7.0000000000000001E-3</c:v>
                </c:pt>
                <c:pt idx="130">
                  <c:v>5.63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3.335</c:v>
                </c:pt>
                <c:pt idx="136">
                  <c:v>7.1900000000000006E-2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7.7</c:v>
                </c:pt>
                <c:pt idx="140">
                  <c:v>0.40200000000000002</c:v>
                </c:pt>
                <c:pt idx="141">
                  <c:v>0.54200000000000004</c:v>
                </c:pt>
                <c:pt idx="142">
                  <c:v>0.42799999999999999</c:v>
                </c:pt>
                <c:pt idx="143">
                  <c:v>3.6850000000000001</c:v>
                </c:pt>
                <c:pt idx="144">
                  <c:v>4506.54</c:v>
                </c:pt>
                <c:pt idx="145">
                  <c:v>5437.73</c:v>
                </c:pt>
                <c:pt idx="146">
                  <c:v>5623.6899000000003</c:v>
                </c:pt>
                <c:pt idx="147">
                  <c:v>8346.1103999999996</c:v>
                </c:pt>
                <c:pt idx="148">
                  <c:v>5859.1000999999997</c:v>
                </c:pt>
                <c:pt idx="149">
                  <c:v>8586.9696999999996</c:v>
                </c:pt>
                <c:pt idx="150">
                  <c:v>7423.6499000000003</c:v>
                </c:pt>
                <c:pt idx="151">
                  <c:v>4765.5801000000001</c:v>
                </c:pt>
                <c:pt idx="152">
                  <c:v>6177.8798999999999</c:v>
                </c:pt>
                <c:pt idx="153">
                  <c:v>1075.1600000000001</c:v>
                </c:pt>
                <c:pt idx="154">
                  <c:v>859.04</c:v>
                </c:pt>
                <c:pt idx="155">
                  <c:v>4682.7997999999998</c:v>
                </c:pt>
                <c:pt idx="156">
                  <c:v>6099.7798000000003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2661.6001000000001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7985.1201000000001</c:v>
                </c:pt>
                <c:pt idx="165">
                  <c:v>0.7</c:v>
                </c:pt>
                <c:pt idx="166">
                  <c:v>1802.0600999999999</c:v>
                </c:pt>
                <c:pt idx="167">
                  <c:v>1.5449999999999999</c:v>
                </c:pt>
                <c:pt idx="168">
                  <c:v>1.9E-2</c:v>
                </c:pt>
                <c:pt idx="169">
                  <c:v>19.14</c:v>
                </c:pt>
                <c:pt idx="170">
                  <c:v>0.49399999999999999</c:v>
                </c:pt>
                <c:pt idx="171">
                  <c:v>0</c:v>
                </c:pt>
                <c:pt idx="172">
                  <c:v>0</c:v>
                </c:pt>
                <c:pt idx="173">
                  <c:v>2332.23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1.605</c:v>
                </c:pt>
                <c:pt idx="179">
                  <c:v>0</c:v>
                </c:pt>
                <c:pt idx="180">
                  <c:v>0.32350000000000001</c:v>
                </c:pt>
                <c:pt idx="181">
                  <c:v>2.61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4.93</c:v>
                </c:pt>
                <c:pt idx="185">
                  <c:v>1.0920000000000001</c:v>
                </c:pt>
                <c:pt idx="186">
                  <c:v>6.15</c:v>
                </c:pt>
                <c:pt idx="187">
                  <c:v>0</c:v>
                </c:pt>
                <c:pt idx="188">
                  <c:v>2.54</c:v>
                </c:pt>
                <c:pt idx="189">
                  <c:v>1.2549999999999999</c:v>
                </c:pt>
                <c:pt idx="190">
                  <c:v>3.1749999999999998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0.39700000000000002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314</c:v>
                </c:pt>
                <c:pt idx="199">
                  <c:v>5.6</c:v>
                </c:pt>
                <c:pt idx="200">
                  <c:v>0</c:v>
                </c:pt>
                <c:pt idx="201">
                  <c:v>1.6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0.41</c:v>
                </c:pt>
                <c:pt idx="210">
                  <c:v>4.28</c:v>
                </c:pt>
                <c:pt idx="211">
                  <c:v>1.0940000000000001</c:v>
                </c:pt>
                <c:pt idx="212">
                  <c:v>7.04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17.5</c:v>
                </c:pt>
                <c:pt idx="218">
                  <c:v>2.16</c:v>
                </c:pt>
                <c:pt idx="219">
                  <c:v>0.13500000000000001</c:v>
                </c:pt>
                <c:pt idx="220">
                  <c:v>1.08</c:v>
                </c:pt>
                <c:pt idx="221">
                  <c:v>4.5</c:v>
                </c:pt>
                <c:pt idx="222">
                  <c:v>0.74099999999999999</c:v>
                </c:pt>
                <c:pt idx="223">
                  <c:v>0.04</c:v>
                </c:pt>
                <c:pt idx="224">
                  <c:v>6.07</c:v>
                </c:pt>
                <c:pt idx="225">
                  <c:v>39</c:v>
                </c:pt>
                <c:pt idx="226">
                  <c:v>1.04</c:v>
                </c:pt>
                <c:pt idx="227">
                  <c:v>0.252</c:v>
                </c:pt>
                <c:pt idx="228">
                  <c:v>0.21</c:v>
                </c:pt>
                <c:pt idx="229">
                  <c:v>0.125</c:v>
                </c:pt>
                <c:pt idx="230">
                  <c:v>1.68</c:v>
                </c:pt>
                <c:pt idx="231">
                  <c:v>3.33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1.4</c:v>
                </c:pt>
                <c:pt idx="237">
                  <c:v>0.66</c:v>
                </c:pt>
                <c:pt idx="238">
                  <c:v>0</c:v>
                </c:pt>
                <c:pt idx="239">
                  <c:v>5.25</c:v>
                </c:pt>
                <c:pt idx="240">
                  <c:v>2.37</c:v>
                </c:pt>
                <c:pt idx="241">
                  <c:v>36.799999999999997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3.12</c:v>
                </c:pt>
                <c:pt idx="246">
                  <c:v>0.46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24.46</c:v>
                </c:pt>
                <c:pt idx="251">
                  <c:v>4.21</c:v>
                </c:pt>
                <c:pt idx="252">
                  <c:v>2.48</c:v>
                </c:pt>
                <c:pt idx="253">
                  <c:v>0</c:v>
                </c:pt>
                <c:pt idx="254">
                  <c:v>0.49199999999999999</c:v>
                </c:pt>
                <c:pt idx="255">
                  <c:v>27.46</c:v>
                </c:pt>
                <c:pt idx="256">
                  <c:v>3.96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2.68</c:v>
                </c:pt>
                <c:pt idx="260">
                  <c:v>0.51</c:v>
                </c:pt>
                <c:pt idx="261">
                  <c:v>7387.1801999999998</c:v>
                </c:pt>
                <c:pt idx="262">
                  <c:v>43.6</c:v>
                </c:pt>
                <c:pt idx="263">
                  <c:v>2.94</c:v>
                </c:pt>
                <c:pt idx="264">
                  <c:v>0.67800000000000005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2.4</c:v>
                </c:pt>
                <c:pt idx="272">
                  <c:v>1.8</c:v>
                </c:pt>
                <c:pt idx="273">
                  <c:v>0.38</c:v>
                </c:pt>
                <c:pt idx="274">
                  <c:v>17.5</c:v>
                </c:pt>
                <c:pt idx="275">
                  <c:v>0</c:v>
                </c:pt>
                <c:pt idx="276">
                  <c:v>0</c:v>
                </c:pt>
                <c:pt idx="277">
                  <c:v>43</c:v>
                </c:pt>
                <c:pt idx="278">
                  <c:v>33.6</c:v>
                </c:pt>
                <c:pt idx="279">
                  <c:v>2.3199999999999998</c:v>
                </c:pt>
                <c:pt idx="280">
                  <c:v>1.635</c:v>
                </c:pt>
                <c:pt idx="281">
                  <c:v>18.73</c:v>
                </c:pt>
                <c:pt idx="282">
                  <c:v>19.079999999999998</c:v>
                </c:pt>
                <c:pt idx="283">
                  <c:v>2.88</c:v>
                </c:pt>
                <c:pt idx="284">
                  <c:v>4.46</c:v>
                </c:pt>
                <c:pt idx="285">
                  <c:v>0.76800000000000002</c:v>
                </c:pt>
                <c:pt idx="286">
                  <c:v>16.190000000000001</c:v>
                </c:pt>
                <c:pt idx="287">
                  <c:v>10.28</c:v>
                </c:pt>
                <c:pt idx="288">
                  <c:v>0.88800000000000001</c:v>
                </c:pt>
                <c:pt idx="289">
                  <c:v>6.6</c:v>
                </c:pt>
                <c:pt idx="290">
                  <c:v>2.82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5.45</c:v>
                </c:pt>
                <c:pt idx="294">
                  <c:v>1E-3</c:v>
                </c:pt>
                <c:pt idx="295">
                  <c:v>6.01</c:v>
                </c:pt>
                <c:pt idx="296">
                  <c:v>0.33300000000000002</c:v>
                </c:pt>
                <c:pt idx="297">
                  <c:v>8.74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13.7</c:v>
                </c:pt>
                <c:pt idx="302">
                  <c:v>3.6949999999999998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0.39</c:v>
                </c:pt>
                <c:pt idx="307">
                  <c:v>1.3420000000000001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6.28</c:v>
                </c:pt>
                <c:pt idx="311">
                  <c:v>5.9</c:v>
                </c:pt>
                <c:pt idx="312">
                  <c:v>6.0000000000000001E-3</c:v>
                </c:pt>
                <c:pt idx="313">
                  <c:v>5.72</c:v>
                </c:pt>
                <c:pt idx="314">
                  <c:v>4.8499999999999996</c:v>
                </c:pt>
                <c:pt idx="315">
                  <c:v>1.63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3474.76</c:v>
                </c:pt>
                <c:pt idx="319">
                  <c:v>0</c:v>
                </c:pt>
                <c:pt idx="320">
                  <c:v>0.19059999999999999</c:v>
                </c:pt>
                <c:pt idx="321">
                  <c:v>2</c:v>
                </c:pt>
                <c:pt idx="322">
                  <c:v>12.68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0.31</c:v>
                </c:pt>
                <c:pt idx="328">
                  <c:v>0.44</c:v>
                </c:pt>
                <c:pt idx="329">
                  <c:v>0</c:v>
                </c:pt>
                <c:pt idx="330">
                  <c:v>1.2749999999999999</c:v>
                </c:pt>
                <c:pt idx="331">
                  <c:v>0</c:v>
                </c:pt>
                <c:pt idx="332">
                  <c:v>1.85</c:v>
                </c:pt>
                <c:pt idx="333">
                  <c:v>0.61599999999999999</c:v>
                </c:pt>
                <c:pt idx="334">
                  <c:v>5.8</c:v>
                </c:pt>
                <c:pt idx="335">
                  <c:v>0.51200000000000001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37.9</c:v>
                </c:pt>
                <c:pt idx="346">
                  <c:v>19.64</c:v>
                </c:pt>
                <c:pt idx="347">
                  <c:v>17.37</c:v>
                </c:pt>
                <c:pt idx="348">
                  <c:v>3758.6399000000001</c:v>
                </c:pt>
                <c:pt idx="349">
                  <c:v>1.23</c:v>
                </c:pt>
                <c:pt idx="350">
                  <c:v>1.62</c:v>
                </c:pt>
                <c:pt idx="351">
                  <c:v>0.16800000000000001</c:v>
                </c:pt>
                <c:pt idx="352">
                  <c:v>1.415</c:v>
                </c:pt>
                <c:pt idx="353">
                  <c:v>0.63500000000000001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0.22600000000000001</c:v>
                </c:pt>
                <c:pt idx="357">
                  <c:v>0.34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416.03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5.7</c:v>
                </c:pt>
                <c:pt idx="2">
                  <c:v>9</c:v>
                </c:pt>
                <c:pt idx="3">
                  <c:v>2.125</c:v>
                </c:pt>
                <c:pt idx="4">
                  <c:v>0.55200000000000005</c:v>
                </c:pt>
                <c:pt idx="5">
                  <c:v>0</c:v>
                </c:pt>
                <c:pt idx="6">
                  <c:v>5.42</c:v>
                </c:pt>
                <c:pt idx="7">
                  <c:v>0</c:v>
                </c:pt>
                <c:pt idx="8">
                  <c:v>29.51</c:v>
                </c:pt>
                <c:pt idx="9">
                  <c:v>2.8650000000000002</c:v>
                </c:pt>
                <c:pt idx="10">
                  <c:v>0</c:v>
                </c:pt>
                <c:pt idx="11">
                  <c:v>4.29</c:v>
                </c:pt>
                <c:pt idx="12">
                  <c:v>0</c:v>
                </c:pt>
                <c:pt idx="13">
                  <c:v>0</c:v>
                </c:pt>
                <c:pt idx="14">
                  <c:v>0.70199999999999996</c:v>
                </c:pt>
                <c:pt idx="15">
                  <c:v>5.64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5.36</c:v>
                </c:pt>
                <c:pt idx="21">
                  <c:v>2.65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6.54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13.14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3.44</c:v>
                </c:pt>
                <c:pt idx="35">
                  <c:v>7.7</c:v>
                </c:pt>
                <c:pt idx="36">
                  <c:v>0</c:v>
                </c:pt>
                <c:pt idx="37">
                  <c:v>0</c:v>
                </c:pt>
                <c:pt idx="38">
                  <c:v>1.04</c:v>
                </c:pt>
                <c:pt idx="39">
                  <c:v>0</c:v>
                </c:pt>
                <c:pt idx="40">
                  <c:v>2187.1201000000001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8.66</c:v>
                </c:pt>
                <c:pt idx="44">
                  <c:v>0.84799999999999998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4.6399999999999997</c:v>
                </c:pt>
                <c:pt idx="53">
                  <c:v>5.78</c:v>
                </c:pt>
                <c:pt idx="54">
                  <c:v>1.7</c:v>
                </c:pt>
                <c:pt idx="55">
                  <c:v>1.87</c:v>
                </c:pt>
                <c:pt idx="56">
                  <c:v>0.21</c:v>
                </c:pt>
                <c:pt idx="57">
                  <c:v>0</c:v>
                </c:pt>
                <c:pt idx="58">
                  <c:v>0</c:v>
                </c:pt>
                <c:pt idx="59">
                  <c:v>6.36</c:v>
                </c:pt>
                <c:pt idx="60">
                  <c:v>2.08</c:v>
                </c:pt>
                <c:pt idx="61">
                  <c:v>0</c:v>
                </c:pt>
                <c:pt idx="62">
                  <c:v>3.085</c:v>
                </c:pt>
                <c:pt idx="63">
                  <c:v>9.69</c:v>
                </c:pt>
                <c:pt idx="64">
                  <c:v>6.75</c:v>
                </c:pt>
                <c:pt idx="65">
                  <c:v>10.3</c:v>
                </c:pt>
                <c:pt idx="66">
                  <c:v>3.84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15837.299800000001</c:v>
                </c:pt>
                <c:pt idx="71">
                  <c:v>0</c:v>
                </c:pt>
                <c:pt idx="72">
                  <c:v>13.94</c:v>
                </c:pt>
                <c:pt idx="73">
                  <c:v>8.1999999999999993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1.77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1.95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48.02</c:v>
                </c:pt>
                <c:pt idx="92">
                  <c:v>20</c:v>
                </c:pt>
                <c:pt idx="93">
                  <c:v>0</c:v>
                </c:pt>
                <c:pt idx="94">
                  <c:v>2.1949999999999998</c:v>
                </c:pt>
                <c:pt idx="95">
                  <c:v>0</c:v>
                </c:pt>
                <c:pt idx="96">
                  <c:v>0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2.11</c:v>
                </c:pt>
                <c:pt idx="102">
                  <c:v>0</c:v>
                </c:pt>
                <c:pt idx="103">
                  <c:v>0</c:v>
                </c:pt>
                <c:pt idx="104">
                  <c:v>13.8</c:v>
                </c:pt>
                <c:pt idx="105">
                  <c:v>1.246</c:v>
                </c:pt>
                <c:pt idx="106">
                  <c:v>7.9000000000000001E-2</c:v>
                </c:pt>
                <c:pt idx="107">
                  <c:v>7.63</c:v>
                </c:pt>
                <c:pt idx="108">
                  <c:v>2.2999999999999998</c:v>
                </c:pt>
                <c:pt idx="109">
                  <c:v>0</c:v>
                </c:pt>
                <c:pt idx="110">
                  <c:v>1.675</c:v>
                </c:pt>
                <c:pt idx="111">
                  <c:v>2.2650000000000001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1.1919999999999999</c:v>
                </c:pt>
                <c:pt idx="121">
                  <c:v>10.404999999999999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2.7519999999999998</c:v>
                </c:pt>
                <c:pt idx="125">
                  <c:v>1.78</c:v>
                </c:pt>
                <c:pt idx="126">
                  <c:v>4.32</c:v>
                </c:pt>
                <c:pt idx="127">
                  <c:v>5.64</c:v>
                </c:pt>
                <c:pt idx="128">
                  <c:v>3.45</c:v>
                </c:pt>
                <c:pt idx="129">
                  <c:v>0</c:v>
                </c:pt>
                <c:pt idx="130">
                  <c:v>5.92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3.73</c:v>
                </c:pt>
                <c:pt idx="136">
                  <c:v>7.0999999999999994E-2</c:v>
                </c:pt>
                <c:pt idx="137">
                  <c:v>0</c:v>
                </c:pt>
                <c:pt idx="138">
                  <c:v>0</c:v>
                </c:pt>
                <c:pt idx="139">
                  <c:v>7.6</c:v>
                </c:pt>
                <c:pt idx="140">
                  <c:v>0</c:v>
                </c:pt>
                <c:pt idx="141">
                  <c:v>0.57799999999999996</c:v>
                </c:pt>
                <c:pt idx="142">
                  <c:v>0.4</c:v>
                </c:pt>
                <c:pt idx="143">
                  <c:v>4.03</c:v>
                </c:pt>
                <c:pt idx="144">
                  <c:v>4664.2597999999998</c:v>
                </c:pt>
                <c:pt idx="145">
                  <c:v>5821.3701000000001</c:v>
                </c:pt>
                <c:pt idx="146">
                  <c:v>6036.9102000000003</c:v>
                </c:pt>
                <c:pt idx="147">
                  <c:v>8724.7304999999997</c:v>
                </c:pt>
                <c:pt idx="148">
                  <c:v>6113.5</c:v>
                </c:pt>
                <c:pt idx="149">
                  <c:v>8668.1699000000008</c:v>
                </c:pt>
                <c:pt idx="150">
                  <c:v>7857.9502000000002</c:v>
                </c:pt>
                <c:pt idx="151">
                  <c:v>4908.9301999999998</c:v>
                </c:pt>
                <c:pt idx="152">
                  <c:v>6418.0497999999998</c:v>
                </c:pt>
                <c:pt idx="153">
                  <c:v>1110.9301</c:v>
                </c:pt>
                <c:pt idx="154">
                  <c:v>0</c:v>
                </c:pt>
                <c:pt idx="155">
                  <c:v>4904.96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2771.1599000000001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1867.4301</c:v>
                </c:pt>
                <c:pt idx="167">
                  <c:v>1.45</c:v>
                </c:pt>
                <c:pt idx="168">
                  <c:v>0</c:v>
                </c:pt>
                <c:pt idx="169">
                  <c:v>20.04</c:v>
                </c:pt>
                <c:pt idx="170">
                  <c:v>0.52</c:v>
                </c:pt>
                <c:pt idx="171">
                  <c:v>0</c:v>
                </c:pt>
                <c:pt idx="172">
                  <c:v>0</c:v>
                </c:pt>
                <c:pt idx="173">
                  <c:v>2455.1999999999998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1.79</c:v>
                </c:pt>
                <c:pt idx="179">
                  <c:v>0</c:v>
                </c:pt>
                <c:pt idx="180">
                  <c:v>0.31950000000000001</c:v>
                </c:pt>
                <c:pt idx="181">
                  <c:v>3</c:v>
                </c:pt>
                <c:pt idx="182">
                  <c:v>0</c:v>
                </c:pt>
                <c:pt idx="183">
                  <c:v>0</c:v>
                </c:pt>
                <c:pt idx="184">
                  <c:v>4.8499999999999996</c:v>
                </c:pt>
                <c:pt idx="185">
                  <c:v>1.06</c:v>
                </c:pt>
                <c:pt idx="186">
                  <c:v>6.3</c:v>
                </c:pt>
                <c:pt idx="187">
                  <c:v>0</c:v>
                </c:pt>
                <c:pt idx="188">
                  <c:v>2.4</c:v>
                </c:pt>
                <c:pt idx="189">
                  <c:v>1.1399999999999999</c:v>
                </c:pt>
                <c:pt idx="190">
                  <c:v>3.35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0.39100000000000001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310</c:v>
                </c:pt>
                <c:pt idx="199">
                  <c:v>0</c:v>
                </c:pt>
                <c:pt idx="200">
                  <c:v>0.4</c:v>
                </c:pt>
                <c:pt idx="201">
                  <c:v>1.87</c:v>
                </c:pt>
                <c:pt idx="202">
                  <c:v>1.64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0.436</c:v>
                </c:pt>
                <c:pt idx="210">
                  <c:v>0</c:v>
                </c:pt>
                <c:pt idx="211">
                  <c:v>1.0760000000000001</c:v>
                </c:pt>
                <c:pt idx="212">
                  <c:v>6.95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16.64</c:v>
                </c:pt>
                <c:pt idx="218">
                  <c:v>2.04</c:v>
                </c:pt>
                <c:pt idx="219">
                  <c:v>0</c:v>
                </c:pt>
                <c:pt idx="220">
                  <c:v>1.075</c:v>
                </c:pt>
                <c:pt idx="221">
                  <c:v>0</c:v>
                </c:pt>
                <c:pt idx="222">
                  <c:v>0.80900000000000005</c:v>
                </c:pt>
                <c:pt idx="223">
                  <c:v>0</c:v>
                </c:pt>
                <c:pt idx="224">
                  <c:v>6.52</c:v>
                </c:pt>
                <c:pt idx="225">
                  <c:v>0</c:v>
                </c:pt>
                <c:pt idx="226">
                  <c:v>1</c:v>
                </c:pt>
                <c:pt idx="227">
                  <c:v>0.23</c:v>
                </c:pt>
                <c:pt idx="228">
                  <c:v>0.19600000000000001</c:v>
                </c:pt>
                <c:pt idx="229">
                  <c:v>0</c:v>
                </c:pt>
                <c:pt idx="230">
                  <c:v>1.57</c:v>
                </c:pt>
                <c:pt idx="231">
                  <c:v>4.04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1.46</c:v>
                </c:pt>
                <c:pt idx="237">
                  <c:v>0.57499999999999996</c:v>
                </c:pt>
                <c:pt idx="238">
                  <c:v>0</c:v>
                </c:pt>
                <c:pt idx="239">
                  <c:v>4.9800000000000004</c:v>
                </c:pt>
                <c:pt idx="240">
                  <c:v>2.41</c:v>
                </c:pt>
                <c:pt idx="241">
                  <c:v>46.2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3.46</c:v>
                </c:pt>
                <c:pt idx="246">
                  <c:v>0.45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24.36</c:v>
                </c:pt>
                <c:pt idx="251">
                  <c:v>4.0599999999999996</c:v>
                </c:pt>
                <c:pt idx="252">
                  <c:v>2.75</c:v>
                </c:pt>
                <c:pt idx="253">
                  <c:v>0.97199999999999998</c:v>
                </c:pt>
                <c:pt idx="254">
                  <c:v>0.48599999999999999</c:v>
                </c:pt>
                <c:pt idx="255">
                  <c:v>29.86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2.5499999999999998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46.5</c:v>
                </c:pt>
                <c:pt idx="263">
                  <c:v>3.08</c:v>
                </c:pt>
                <c:pt idx="264">
                  <c:v>0.7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2.54</c:v>
                </c:pt>
                <c:pt idx="272">
                  <c:v>0</c:v>
                </c:pt>
                <c:pt idx="273">
                  <c:v>0.41799999999999998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49.95</c:v>
                </c:pt>
                <c:pt idx="278">
                  <c:v>30</c:v>
                </c:pt>
                <c:pt idx="279">
                  <c:v>2.25</c:v>
                </c:pt>
                <c:pt idx="280">
                  <c:v>1.43</c:v>
                </c:pt>
                <c:pt idx="281">
                  <c:v>19.91</c:v>
                </c:pt>
                <c:pt idx="282">
                  <c:v>18.66</c:v>
                </c:pt>
                <c:pt idx="283">
                  <c:v>2.7</c:v>
                </c:pt>
                <c:pt idx="284">
                  <c:v>0</c:v>
                </c:pt>
                <c:pt idx="285">
                  <c:v>0.76</c:v>
                </c:pt>
                <c:pt idx="286">
                  <c:v>17.89</c:v>
                </c:pt>
                <c:pt idx="287">
                  <c:v>11.3</c:v>
                </c:pt>
                <c:pt idx="288">
                  <c:v>0.83599999999999997</c:v>
                </c:pt>
                <c:pt idx="289">
                  <c:v>7.35</c:v>
                </c:pt>
                <c:pt idx="290">
                  <c:v>3.1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5.29</c:v>
                </c:pt>
                <c:pt idx="294">
                  <c:v>0</c:v>
                </c:pt>
                <c:pt idx="295">
                  <c:v>6.08</c:v>
                </c:pt>
                <c:pt idx="296">
                  <c:v>0</c:v>
                </c:pt>
                <c:pt idx="297">
                  <c:v>9.2799999999999994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14.5</c:v>
                </c:pt>
                <c:pt idx="302">
                  <c:v>3.98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0.36199999999999999</c:v>
                </c:pt>
                <c:pt idx="307">
                  <c:v>1.298</c:v>
                </c:pt>
                <c:pt idx="308">
                  <c:v>0</c:v>
                </c:pt>
                <c:pt idx="309">
                  <c:v>0</c:v>
                </c:pt>
                <c:pt idx="310">
                  <c:v>6</c:v>
                </c:pt>
                <c:pt idx="311">
                  <c:v>5.9</c:v>
                </c:pt>
                <c:pt idx="312">
                  <c:v>0</c:v>
                </c:pt>
                <c:pt idx="313">
                  <c:v>6</c:v>
                </c:pt>
                <c:pt idx="314">
                  <c:v>4.63</c:v>
                </c:pt>
                <c:pt idx="315">
                  <c:v>1.57</c:v>
                </c:pt>
                <c:pt idx="316">
                  <c:v>0</c:v>
                </c:pt>
                <c:pt idx="317">
                  <c:v>0</c:v>
                </c:pt>
                <c:pt idx="318">
                  <c:v>3600.6201000000001</c:v>
                </c:pt>
                <c:pt idx="319">
                  <c:v>0</c:v>
                </c:pt>
                <c:pt idx="320">
                  <c:v>0.19980000000000001</c:v>
                </c:pt>
                <c:pt idx="321">
                  <c:v>0</c:v>
                </c:pt>
                <c:pt idx="322">
                  <c:v>14.5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0.32900000000000001</c:v>
                </c:pt>
                <c:pt idx="328">
                  <c:v>0</c:v>
                </c:pt>
                <c:pt idx="329">
                  <c:v>1.04</c:v>
                </c:pt>
                <c:pt idx="330">
                  <c:v>1.32</c:v>
                </c:pt>
                <c:pt idx="331">
                  <c:v>6.9000000000000006E-2</c:v>
                </c:pt>
                <c:pt idx="332">
                  <c:v>1.8049999999999999</c:v>
                </c:pt>
                <c:pt idx="333">
                  <c:v>0</c:v>
                </c:pt>
                <c:pt idx="334">
                  <c:v>6.04</c:v>
                </c:pt>
                <c:pt idx="335">
                  <c:v>0.49199999999999999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40.799999999999997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1.24</c:v>
                </c:pt>
                <c:pt idx="350">
                  <c:v>1.72</c:v>
                </c:pt>
                <c:pt idx="351">
                  <c:v>0</c:v>
                </c:pt>
                <c:pt idx="352">
                  <c:v>1.45</c:v>
                </c:pt>
                <c:pt idx="353">
                  <c:v>0.55000000000000004</c:v>
                </c:pt>
                <c:pt idx="354">
                  <c:v>0</c:v>
                </c:pt>
                <c:pt idx="355">
                  <c:v>0</c:v>
                </c:pt>
                <c:pt idx="356">
                  <c:v>0.23799999999999999</c:v>
                </c:pt>
                <c:pt idx="357">
                  <c:v>0.33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39</c:v>
                </c:pt>
                <c:pt idx="7">
                  <c:v>0</c:v>
                </c:pt>
                <c:pt idx="8">
                  <c:v>0</c:v>
                </c:pt>
                <c:pt idx="9">
                  <c:v>37</c:v>
                </c:pt>
                <c:pt idx="10">
                  <c:v>0</c:v>
                </c:pt>
                <c:pt idx="11">
                  <c:v>22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38</c:v>
                </c:pt>
                <c:pt idx="21">
                  <c:v>46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23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39</c:v>
                </c:pt>
                <c:pt idx="36">
                  <c:v>0</c:v>
                </c:pt>
                <c:pt idx="37">
                  <c:v>0</c:v>
                </c:pt>
                <c:pt idx="38">
                  <c:v>21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11</c:v>
                </c:pt>
                <c:pt idx="55">
                  <c:v>46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46</c:v>
                </c:pt>
                <c:pt idx="60">
                  <c:v>26</c:v>
                </c:pt>
                <c:pt idx="61">
                  <c:v>0</c:v>
                </c:pt>
                <c:pt idx="62">
                  <c:v>38</c:v>
                </c:pt>
                <c:pt idx="63">
                  <c:v>39</c:v>
                </c:pt>
                <c:pt idx="64">
                  <c:v>0</c:v>
                </c:pt>
                <c:pt idx="65">
                  <c:v>45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29</c:v>
                </c:pt>
                <c:pt idx="71">
                  <c:v>0</c:v>
                </c:pt>
                <c:pt idx="72">
                  <c:v>7</c:v>
                </c:pt>
                <c:pt idx="73">
                  <c:v>13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46</c:v>
                </c:pt>
                <c:pt idx="79">
                  <c:v>0</c:v>
                </c:pt>
                <c:pt idx="80">
                  <c:v>0</c:v>
                </c:pt>
                <c:pt idx="81">
                  <c:v>13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15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23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41</c:v>
                </c:pt>
                <c:pt idx="102">
                  <c:v>0</c:v>
                </c:pt>
                <c:pt idx="103">
                  <c:v>26</c:v>
                </c:pt>
                <c:pt idx="104">
                  <c:v>40</c:v>
                </c:pt>
                <c:pt idx="105">
                  <c:v>7</c:v>
                </c:pt>
                <c:pt idx="106">
                  <c:v>24</c:v>
                </c:pt>
                <c:pt idx="107">
                  <c:v>43</c:v>
                </c:pt>
                <c:pt idx="108">
                  <c:v>24</c:v>
                </c:pt>
                <c:pt idx="109">
                  <c:v>29</c:v>
                </c:pt>
                <c:pt idx="110">
                  <c:v>23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43</c:v>
                </c:pt>
                <c:pt idx="122">
                  <c:v>0</c:v>
                </c:pt>
                <c:pt idx="123">
                  <c:v>0</c:v>
                </c:pt>
                <c:pt idx="124">
                  <c:v>27</c:v>
                </c:pt>
                <c:pt idx="125">
                  <c:v>40</c:v>
                </c:pt>
                <c:pt idx="126">
                  <c:v>0</c:v>
                </c:pt>
                <c:pt idx="127">
                  <c:v>46</c:v>
                </c:pt>
                <c:pt idx="128">
                  <c:v>18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0</c:v>
                </c:pt>
                <c:pt idx="136">
                  <c:v>24</c:v>
                </c:pt>
                <c:pt idx="137">
                  <c:v>0</c:v>
                </c:pt>
                <c:pt idx="138">
                  <c:v>0</c:v>
                </c:pt>
                <c:pt idx="139">
                  <c:v>47</c:v>
                </c:pt>
                <c:pt idx="140">
                  <c:v>8</c:v>
                </c:pt>
                <c:pt idx="141">
                  <c:v>12</c:v>
                </c:pt>
                <c:pt idx="142">
                  <c:v>4</c:v>
                </c:pt>
                <c:pt idx="143">
                  <c:v>46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38</c:v>
                </c:pt>
                <c:pt idx="148">
                  <c:v>0</c:v>
                </c:pt>
                <c:pt idx="149">
                  <c:v>40</c:v>
                </c:pt>
                <c:pt idx="150">
                  <c:v>44</c:v>
                </c:pt>
                <c:pt idx="151">
                  <c:v>0</c:v>
                </c:pt>
                <c:pt idx="152">
                  <c:v>46</c:v>
                </c:pt>
                <c:pt idx="153">
                  <c:v>0</c:v>
                </c:pt>
                <c:pt idx="154">
                  <c:v>18</c:v>
                </c:pt>
                <c:pt idx="155">
                  <c:v>44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43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39</c:v>
                </c:pt>
                <c:pt idx="168">
                  <c:v>0</c:v>
                </c:pt>
                <c:pt idx="169">
                  <c:v>44</c:v>
                </c:pt>
                <c:pt idx="170">
                  <c:v>43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46</c:v>
                </c:pt>
                <c:pt idx="179">
                  <c:v>0</c:v>
                </c:pt>
                <c:pt idx="180">
                  <c:v>0</c:v>
                </c:pt>
                <c:pt idx="181">
                  <c:v>43</c:v>
                </c:pt>
                <c:pt idx="182">
                  <c:v>0</c:v>
                </c:pt>
                <c:pt idx="183">
                  <c:v>0</c:v>
                </c:pt>
                <c:pt idx="184">
                  <c:v>44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48</c:v>
                </c:pt>
                <c:pt idx="190">
                  <c:v>15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42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36</c:v>
                </c:pt>
                <c:pt idx="199">
                  <c:v>0</c:v>
                </c:pt>
                <c:pt idx="200">
                  <c:v>0</c:v>
                </c:pt>
                <c:pt idx="201">
                  <c:v>39</c:v>
                </c:pt>
                <c:pt idx="202">
                  <c:v>20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41</c:v>
                </c:pt>
                <c:pt idx="210">
                  <c:v>0</c:v>
                </c:pt>
                <c:pt idx="211">
                  <c:v>36</c:v>
                </c:pt>
                <c:pt idx="212">
                  <c:v>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1</c:v>
                </c:pt>
                <c:pt idx="218">
                  <c:v>32</c:v>
                </c:pt>
                <c:pt idx="219">
                  <c:v>26</c:v>
                </c:pt>
                <c:pt idx="220">
                  <c:v>32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42</c:v>
                </c:pt>
                <c:pt idx="225">
                  <c:v>0</c:v>
                </c:pt>
                <c:pt idx="226">
                  <c:v>43</c:v>
                </c:pt>
                <c:pt idx="227">
                  <c:v>0</c:v>
                </c:pt>
                <c:pt idx="228">
                  <c:v>20</c:v>
                </c:pt>
                <c:pt idx="229">
                  <c:v>0</c:v>
                </c:pt>
                <c:pt idx="230">
                  <c:v>30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8</c:v>
                </c:pt>
                <c:pt idx="238">
                  <c:v>0</c:v>
                </c:pt>
                <c:pt idx="239">
                  <c:v>0</c:v>
                </c:pt>
                <c:pt idx="240">
                  <c:v>40</c:v>
                </c:pt>
                <c:pt idx="241">
                  <c:v>37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39</c:v>
                </c:pt>
                <c:pt idx="251">
                  <c:v>46</c:v>
                </c:pt>
                <c:pt idx="252">
                  <c:v>36</c:v>
                </c:pt>
                <c:pt idx="253">
                  <c:v>52</c:v>
                </c:pt>
                <c:pt idx="254">
                  <c:v>25</c:v>
                </c:pt>
                <c:pt idx="255">
                  <c:v>15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34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22</c:v>
                </c:pt>
                <c:pt idx="272">
                  <c:v>0</c:v>
                </c:pt>
                <c:pt idx="273">
                  <c:v>28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10</c:v>
                </c:pt>
                <c:pt idx="278">
                  <c:v>8</c:v>
                </c:pt>
                <c:pt idx="279">
                  <c:v>26</c:v>
                </c:pt>
                <c:pt idx="280">
                  <c:v>0</c:v>
                </c:pt>
                <c:pt idx="281">
                  <c:v>43</c:v>
                </c:pt>
                <c:pt idx="282">
                  <c:v>46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43</c:v>
                </c:pt>
                <c:pt idx="287">
                  <c:v>36</c:v>
                </c:pt>
                <c:pt idx="288">
                  <c:v>27</c:v>
                </c:pt>
                <c:pt idx="289">
                  <c:v>9</c:v>
                </c:pt>
                <c:pt idx="290">
                  <c:v>17</c:v>
                </c:pt>
                <c:pt idx="291">
                  <c:v>0</c:v>
                </c:pt>
                <c:pt idx="292">
                  <c:v>0</c:v>
                </c:pt>
                <c:pt idx="293">
                  <c:v>41</c:v>
                </c:pt>
                <c:pt idx="294">
                  <c:v>0</c:v>
                </c:pt>
                <c:pt idx="295">
                  <c:v>0</c:v>
                </c:pt>
                <c:pt idx="296">
                  <c:v>8</c:v>
                </c:pt>
                <c:pt idx="297">
                  <c:v>27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0</c:v>
                </c:pt>
                <c:pt idx="302">
                  <c:v>9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38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39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45</c:v>
                </c:pt>
                <c:pt idx="315">
                  <c:v>42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11</c:v>
                </c:pt>
                <c:pt idx="328">
                  <c:v>7</c:v>
                </c:pt>
                <c:pt idx="329">
                  <c:v>41</c:v>
                </c:pt>
                <c:pt idx="330">
                  <c:v>39</c:v>
                </c:pt>
                <c:pt idx="331">
                  <c:v>36</c:v>
                </c:pt>
                <c:pt idx="332">
                  <c:v>22</c:v>
                </c:pt>
                <c:pt idx="333">
                  <c:v>42</c:v>
                </c:pt>
                <c:pt idx="334">
                  <c:v>40</c:v>
                </c:pt>
                <c:pt idx="335">
                  <c:v>13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44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20</c:v>
                </c:pt>
                <c:pt idx="353">
                  <c:v>25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33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44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54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22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26</c:v>
                </c:pt>
                <c:pt idx="44">
                  <c:v>2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</c:v>
                </c:pt>
                <c:pt idx="54">
                  <c:v>13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13</c:v>
                </c:pt>
                <c:pt idx="60">
                  <c:v>10</c:v>
                </c:pt>
                <c:pt idx="61">
                  <c:v>0</c:v>
                </c:pt>
                <c:pt idx="62">
                  <c:v>42</c:v>
                </c:pt>
                <c:pt idx="63">
                  <c:v>5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33</c:v>
                </c:pt>
                <c:pt idx="71">
                  <c:v>0</c:v>
                </c:pt>
                <c:pt idx="72">
                  <c:v>1</c:v>
                </c:pt>
                <c:pt idx="73">
                  <c:v>22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32</c:v>
                </c:pt>
                <c:pt idx="79">
                  <c:v>0</c:v>
                </c:pt>
                <c:pt idx="80">
                  <c:v>11</c:v>
                </c:pt>
                <c:pt idx="81">
                  <c:v>34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18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3</c:v>
                </c:pt>
                <c:pt idx="92">
                  <c:v>0</c:v>
                </c:pt>
                <c:pt idx="93">
                  <c:v>0</c:v>
                </c:pt>
                <c:pt idx="94">
                  <c:v>4</c:v>
                </c:pt>
                <c:pt idx="95">
                  <c:v>0</c:v>
                </c:pt>
                <c:pt idx="96">
                  <c:v>0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36</c:v>
                </c:pt>
                <c:pt idx="106">
                  <c:v>1</c:v>
                </c:pt>
                <c:pt idx="107">
                  <c:v>0</c:v>
                </c:pt>
                <c:pt idx="108">
                  <c:v>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6</c:v>
                </c:pt>
                <c:pt idx="125">
                  <c:v>4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30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5</c:v>
                </c:pt>
                <c:pt idx="142">
                  <c:v>7</c:v>
                </c:pt>
                <c:pt idx="143">
                  <c:v>4</c:v>
                </c:pt>
                <c:pt idx="144">
                  <c:v>2</c:v>
                </c:pt>
                <c:pt idx="145">
                  <c:v>2</c:v>
                </c:pt>
                <c:pt idx="146">
                  <c:v>3</c:v>
                </c:pt>
                <c:pt idx="147">
                  <c:v>3</c:v>
                </c:pt>
                <c:pt idx="148">
                  <c:v>1</c:v>
                </c:pt>
                <c:pt idx="149">
                  <c:v>1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2</c:v>
                </c:pt>
                <c:pt idx="154">
                  <c:v>28</c:v>
                </c:pt>
                <c:pt idx="155">
                  <c:v>1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4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2</c:v>
                </c:pt>
                <c:pt idx="167">
                  <c:v>0</c:v>
                </c:pt>
                <c:pt idx="168">
                  <c:v>0</c:v>
                </c:pt>
                <c:pt idx="169">
                  <c:v>1</c:v>
                </c:pt>
                <c:pt idx="170">
                  <c:v>33</c:v>
                </c:pt>
                <c:pt idx="171">
                  <c:v>0</c:v>
                </c:pt>
                <c:pt idx="172">
                  <c:v>0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</c:v>
                </c:pt>
                <c:pt idx="179">
                  <c:v>0</c:v>
                </c:pt>
                <c:pt idx="180">
                  <c:v>0</c:v>
                </c:pt>
                <c:pt idx="181">
                  <c:v>5</c:v>
                </c:pt>
                <c:pt idx="182">
                  <c:v>0</c:v>
                </c:pt>
                <c:pt idx="183">
                  <c:v>0</c:v>
                </c:pt>
                <c:pt idx="184">
                  <c:v>50</c:v>
                </c:pt>
                <c:pt idx="185">
                  <c:v>0</c:v>
                </c:pt>
                <c:pt idx="186">
                  <c:v>18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11</c:v>
                </c:pt>
                <c:pt idx="218">
                  <c:v>0</c:v>
                </c:pt>
                <c:pt idx="219">
                  <c:v>44</c:v>
                </c:pt>
                <c:pt idx="220">
                  <c:v>0</c:v>
                </c:pt>
                <c:pt idx="221">
                  <c:v>0</c:v>
                </c:pt>
                <c:pt idx="222">
                  <c:v>19</c:v>
                </c:pt>
                <c:pt idx="223">
                  <c:v>0</c:v>
                </c:pt>
                <c:pt idx="224">
                  <c:v>27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17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26</c:v>
                </c:pt>
                <c:pt idx="237">
                  <c:v>21</c:v>
                </c:pt>
                <c:pt idx="238">
                  <c:v>0</c:v>
                </c:pt>
                <c:pt idx="239">
                  <c:v>0</c:v>
                </c:pt>
                <c:pt idx="240">
                  <c:v>16</c:v>
                </c:pt>
                <c:pt idx="241">
                  <c:v>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11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51</c:v>
                </c:pt>
                <c:pt idx="251">
                  <c:v>50</c:v>
                </c:pt>
                <c:pt idx="252">
                  <c:v>5</c:v>
                </c:pt>
                <c:pt idx="253">
                  <c:v>37</c:v>
                </c:pt>
                <c:pt idx="254">
                  <c:v>0</c:v>
                </c:pt>
                <c:pt idx="255">
                  <c:v>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4</c:v>
                </c:pt>
                <c:pt idx="260">
                  <c:v>31</c:v>
                </c:pt>
                <c:pt idx="261">
                  <c:v>0</c:v>
                </c:pt>
                <c:pt idx="262">
                  <c:v>2</c:v>
                </c:pt>
                <c:pt idx="263">
                  <c:v>2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</c:v>
                </c:pt>
                <c:pt idx="272">
                  <c:v>0</c:v>
                </c:pt>
                <c:pt idx="273">
                  <c:v>18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1</c:v>
                </c:pt>
                <c:pt idx="278">
                  <c:v>23</c:v>
                </c:pt>
                <c:pt idx="279">
                  <c:v>0</c:v>
                </c:pt>
                <c:pt idx="280">
                  <c:v>0</c:v>
                </c:pt>
                <c:pt idx="281">
                  <c:v>13</c:v>
                </c:pt>
                <c:pt idx="282">
                  <c:v>50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6</c:v>
                </c:pt>
                <c:pt idx="287">
                  <c:v>15</c:v>
                </c:pt>
                <c:pt idx="288">
                  <c:v>31</c:v>
                </c:pt>
                <c:pt idx="289">
                  <c:v>0</c:v>
                </c:pt>
                <c:pt idx="290">
                  <c:v>1</c:v>
                </c:pt>
                <c:pt idx="291">
                  <c:v>0</c:v>
                </c:pt>
                <c:pt idx="292">
                  <c:v>0</c:v>
                </c:pt>
                <c:pt idx="293">
                  <c:v>55</c:v>
                </c:pt>
                <c:pt idx="294">
                  <c:v>0</c:v>
                </c:pt>
                <c:pt idx="295">
                  <c:v>18</c:v>
                </c:pt>
                <c:pt idx="296">
                  <c:v>14</c:v>
                </c:pt>
                <c:pt idx="297">
                  <c:v>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</c:v>
                </c:pt>
                <c:pt idx="302">
                  <c:v>2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43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49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2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</c:v>
                </c:pt>
                <c:pt idx="328">
                  <c:v>13</c:v>
                </c:pt>
                <c:pt idx="329">
                  <c:v>36</c:v>
                </c:pt>
                <c:pt idx="330">
                  <c:v>11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7</c:v>
                </c:pt>
                <c:pt idx="335">
                  <c:v>18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0</c:v>
                </c:pt>
                <c:pt idx="350">
                  <c:v>1</c:v>
                </c:pt>
                <c:pt idx="351">
                  <c:v>0</c:v>
                </c:pt>
                <c:pt idx="352">
                  <c:v>3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7.35</c:v>
                </c:pt>
                <c:pt idx="3">
                  <c:v>2.12</c:v>
                </c:pt>
                <c:pt idx="4">
                  <c:v>0</c:v>
                </c:pt>
                <c:pt idx="5">
                  <c:v>0</c:v>
                </c:pt>
                <c:pt idx="6">
                  <c:v>5.95</c:v>
                </c:pt>
                <c:pt idx="7">
                  <c:v>0</c:v>
                </c:pt>
                <c:pt idx="8">
                  <c:v>0</c:v>
                </c:pt>
                <c:pt idx="9">
                  <c:v>2.83</c:v>
                </c:pt>
                <c:pt idx="10">
                  <c:v>0</c:v>
                </c:pt>
                <c:pt idx="11">
                  <c:v>4.218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</c:v>
                </c:pt>
                <c:pt idx="21">
                  <c:v>2.0310000000000001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6.84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6.66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0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1.8</c:v>
                </c:pt>
                <c:pt idx="55">
                  <c:v>1.32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5.42</c:v>
                </c:pt>
                <c:pt idx="60">
                  <c:v>2.16</c:v>
                </c:pt>
                <c:pt idx="61">
                  <c:v>0</c:v>
                </c:pt>
                <c:pt idx="62">
                  <c:v>3.4950000000000001</c:v>
                </c:pt>
                <c:pt idx="63">
                  <c:v>9</c:v>
                </c:pt>
                <c:pt idx="64">
                  <c:v>0</c:v>
                </c:pt>
                <c:pt idx="65">
                  <c:v>8.9357000000000006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13.78</c:v>
                </c:pt>
                <c:pt idx="73">
                  <c:v>8.76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2.3199999999999998</c:v>
                </c:pt>
                <c:pt idx="79">
                  <c:v>0</c:v>
                </c:pt>
                <c:pt idx="80">
                  <c:v>0</c:v>
                </c:pt>
                <c:pt idx="81">
                  <c:v>0.32200000000000001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46.2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2.09</c:v>
                </c:pt>
                <c:pt idx="102">
                  <c:v>0</c:v>
                </c:pt>
                <c:pt idx="103">
                  <c:v>1.18</c:v>
                </c:pt>
                <c:pt idx="104">
                  <c:v>14.55</c:v>
                </c:pt>
                <c:pt idx="105">
                  <c:v>1.3779999999999999</c:v>
                </c:pt>
                <c:pt idx="106">
                  <c:v>7.9000000000000001E-2</c:v>
                </c:pt>
                <c:pt idx="107">
                  <c:v>7.5350000000000001</c:v>
                </c:pt>
                <c:pt idx="108">
                  <c:v>2.33</c:v>
                </c:pt>
                <c:pt idx="109">
                  <c:v>3.3</c:v>
                </c:pt>
                <c:pt idx="110">
                  <c:v>1.7649999999999999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9.2739999999999991</c:v>
                </c:pt>
                <c:pt idx="122">
                  <c:v>0</c:v>
                </c:pt>
                <c:pt idx="123">
                  <c:v>0</c:v>
                </c:pt>
                <c:pt idx="124">
                  <c:v>2.59</c:v>
                </c:pt>
                <c:pt idx="125">
                  <c:v>1.7450000000000001</c:v>
                </c:pt>
                <c:pt idx="126">
                  <c:v>0</c:v>
                </c:pt>
                <c:pt idx="127">
                  <c:v>5.0599999999999996</c:v>
                </c:pt>
                <c:pt idx="128">
                  <c:v>3.31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0</c:v>
                </c:pt>
                <c:pt idx="136">
                  <c:v>7.4399999999999994E-2</c:v>
                </c:pt>
                <c:pt idx="137">
                  <c:v>0</c:v>
                </c:pt>
                <c:pt idx="138">
                  <c:v>0</c:v>
                </c:pt>
                <c:pt idx="139">
                  <c:v>7.6</c:v>
                </c:pt>
                <c:pt idx="140">
                  <c:v>0.378</c:v>
                </c:pt>
                <c:pt idx="141">
                  <c:v>0.56200000000000006</c:v>
                </c:pt>
                <c:pt idx="142">
                  <c:v>0.41799999999999998</c:v>
                </c:pt>
                <c:pt idx="143">
                  <c:v>3.875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8082.5698000000002</c:v>
                </c:pt>
                <c:pt idx="148">
                  <c:v>0</c:v>
                </c:pt>
                <c:pt idx="149">
                  <c:v>7323.7402000000002</c:v>
                </c:pt>
                <c:pt idx="150">
                  <c:v>7295.98</c:v>
                </c:pt>
                <c:pt idx="151">
                  <c:v>0</c:v>
                </c:pt>
                <c:pt idx="152">
                  <c:v>5596.6298999999999</c:v>
                </c:pt>
                <c:pt idx="153">
                  <c:v>0</c:v>
                </c:pt>
                <c:pt idx="154">
                  <c:v>479.48</c:v>
                </c:pt>
                <c:pt idx="155">
                  <c:v>4348.6899000000003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2515.2600000000002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1.36</c:v>
                </c:pt>
                <c:pt idx="168">
                  <c:v>0</c:v>
                </c:pt>
                <c:pt idx="169">
                  <c:v>18.45</c:v>
                </c:pt>
                <c:pt idx="170">
                  <c:v>0.55200000000000005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1.7350000000000001</c:v>
                </c:pt>
                <c:pt idx="179">
                  <c:v>0</c:v>
                </c:pt>
                <c:pt idx="180">
                  <c:v>0</c:v>
                </c:pt>
                <c:pt idx="181">
                  <c:v>1.8149999999999999</c:v>
                </c:pt>
                <c:pt idx="182">
                  <c:v>0</c:v>
                </c:pt>
                <c:pt idx="183">
                  <c:v>0</c:v>
                </c:pt>
                <c:pt idx="184">
                  <c:v>4.71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1.1299999999999999</c:v>
                </c:pt>
                <c:pt idx="190">
                  <c:v>3.2250000000000001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0.39400000000000002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320</c:v>
                </c:pt>
                <c:pt idx="199">
                  <c:v>0</c:v>
                </c:pt>
                <c:pt idx="200">
                  <c:v>0</c:v>
                </c:pt>
                <c:pt idx="201">
                  <c:v>1.1850000000000001</c:v>
                </c:pt>
                <c:pt idx="202">
                  <c:v>1.87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0.41299999999999998</c:v>
                </c:pt>
                <c:pt idx="210">
                  <c:v>0</c:v>
                </c:pt>
                <c:pt idx="211">
                  <c:v>1.1379999999999999</c:v>
                </c:pt>
                <c:pt idx="212">
                  <c:v>6.29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2.1</c:v>
                </c:pt>
                <c:pt idx="219">
                  <c:v>0.13500000000000001</c:v>
                </c:pt>
                <c:pt idx="220">
                  <c:v>0.85199999999999998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6.48</c:v>
                </c:pt>
                <c:pt idx="225">
                  <c:v>0</c:v>
                </c:pt>
                <c:pt idx="226">
                  <c:v>0.9</c:v>
                </c:pt>
                <c:pt idx="227">
                  <c:v>0</c:v>
                </c:pt>
                <c:pt idx="228">
                  <c:v>0.218</c:v>
                </c:pt>
                <c:pt idx="229">
                  <c:v>0</c:v>
                </c:pt>
                <c:pt idx="230">
                  <c:v>1.68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0.65</c:v>
                </c:pt>
                <c:pt idx="238">
                  <c:v>0</c:v>
                </c:pt>
                <c:pt idx="239">
                  <c:v>0</c:v>
                </c:pt>
                <c:pt idx="240">
                  <c:v>2.08</c:v>
                </c:pt>
                <c:pt idx="241">
                  <c:v>35.799999999999997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20.76</c:v>
                </c:pt>
                <c:pt idx="251">
                  <c:v>3.96</c:v>
                </c:pt>
                <c:pt idx="252">
                  <c:v>2.73</c:v>
                </c:pt>
                <c:pt idx="253">
                  <c:v>0.80400000000000005</c:v>
                </c:pt>
                <c:pt idx="254">
                  <c:v>0.48199999999999998</c:v>
                </c:pt>
                <c:pt idx="255">
                  <c:v>29.2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0.47799999999999998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46.5</c:v>
                </c:pt>
                <c:pt idx="278">
                  <c:v>33</c:v>
                </c:pt>
                <c:pt idx="279">
                  <c:v>2.3199999999999998</c:v>
                </c:pt>
                <c:pt idx="280">
                  <c:v>0</c:v>
                </c:pt>
                <c:pt idx="281">
                  <c:v>18.91</c:v>
                </c:pt>
                <c:pt idx="282">
                  <c:v>14.6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15.79</c:v>
                </c:pt>
                <c:pt idx="287">
                  <c:v>11.4</c:v>
                </c:pt>
                <c:pt idx="288">
                  <c:v>0.83</c:v>
                </c:pt>
                <c:pt idx="289">
                  <c:v>7.2</c:v>
                </c:pt>
                <c:pt idx="290">
                  <c:v>2.8</c:v>
                </c:pt>
                <c:pt idx="291">
                  <c:v>0</c:v>
                </c:pt>
                <c:pt idx="292">
                  <c:v>1.276</c:v>
                </c:pt>
                <c:pt idx="293">
                  <c:v>4.6485000000000003</c:v>
                </c:pt>
                <c:pt idx="294">
                  <c:v>0</c:v>
                </c:pt>
                <c:pt idx="295">
                  <c:v>0</c:v>
                </c:pt>
                <c:pt idx="296">
                  <c:v>0.82</c:v>
                </c:pt>
                <c:pt idx="297">
                  <c:v>8.86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0</c:v>
                </c:pt>
                <c:pt idx="302">
                  <c:v>3.9649999999999999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0.23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5.45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4.3600000000000003</c:v>
                </c:pt>
                <c:pt idx="315">
                  <c:v>1.605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14.24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0.33800000000000002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1.69</c:v>
                </c:pt>
                <c:pt idx="333">
                  <c:v>0.71199999999999997</c:v>
                </c:pt>
                <c:pt idx="334">
                  <c:v>5.88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40.700000000000003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0.79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0.36399999999999999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1.996</c:v>
                </c:pt>
                <c:pt idx="4">
                  <c:v>0</c:v>
                </c:pt>
                <c:pt idx="5">
                  <c:v>0</c:v>
                </c:pt>
                <c:pt idx="6">
                  <c:v>5.62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4.67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0.89</c:v>
                </c:pt>
                <c:pt idx="39">
                  <c:v>0</c:v>
                </c:pt>
                <c:pt idx="40">
                  <c:v>2110.9198999999999</c:v>
                </c:pt>
                <c:pt idx="41">
                  <c:v>0</c:v>
                </c:pt>
                <c:pt idx="42">
                  <c:v>0</c:v>
                </c:pt>
                <c:pt idx="43">
                  <c:v>8.48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2.0499999999999998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5.51</c:v>
                </c:pt>
                <c:pt idx="54">
                  <c:v>1.7050000000000001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6.08</c:v>
                </c:pt>
                <c:pt idx="60">
                  <c:v>2.04</c:v>
                </c:pt>
                <c:pt idx="61">
                  <c:v>0</c:v>
                </c:pt>
                <c:pt idx="62">
                  <c:v>3.15</c:v>
                </c:pt>
                <c:pt idx="63">
                  <c:v>9.26</c:v>
                </c:pt>
                <c:pt idx="64">
                  <c:v>0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13698.559600000001</c:v>
                </c:pt>
                <c:pt idx="71">
                  <c:v>0</c:v>
                </c:pt>
                <c:pt idx="72">
                  <c:v>13.08</c:v>
                </c:pt>
                <c:pt idx="73">
                  <c:v>8.2200000000000006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2.1800000000000002</c:v>
                </c:pt>
                <c:pt idx="79">
                  <c:v>0</c:v>
                </c:pt>
                <c:pt idx="80">
                  <c:v>7775.9701999999997</c:v>
                </c:pt>
                <c:pt idx="81">
                  <c:v>0.29399999999999998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4.84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1.29</c:v>
                </c:pt>
                <c:pt idx="106">
                  <c:v>0</c:v>
                </c:pt>
                <c:pt idx="107">
                  <c:v>0</c:v>
                </c:pt>
                <c:pt idx="108">
                  <c:v>2.16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2.7090000000000001</c:v>
                </c:pt>
                <c:pt idx="125">
                  <c:v>1.6</c:v>
                </c:pt>
                <c:pt idx="126">
                  <c:v>0</c:v>
                </c:pt>
                <c:pt idx="127">
                  <c:v>0</c:v>
                </c:pt>
                <c:pt idx="128">
                  <c:v>3.27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3.6179999999999999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0.35199999999999998</c:v>
                </c:pt>
                <c:pt idx="143">
                  <c:v>3.85</c:v>
                </c:pt>
                <c:pt idx="144">
                  <c:v>4498.0801000000001</c:v>
                </c:pt>
                <c:pt idx="145">
                  <c:v>5512.1801999999998</c:v>
                </c:pt>
                <c:pt idx="146">
                  <c:v>5717.9502000000002</c:v>
                </c:pt>
                <c:pt idx="147">
                  <c:v>8399.9902000000002</c:v>
                </c:pt>
                <c:pt idx="148">
                  <c:v>5791.8999000000003</c:v>
                </c:pt>
                <c:pt idx="149">
                  <c:v>8354.4599999999991</c:v>
                </c:pt>
                <c:pt idx="150">
                  <c:v>7466.4399000000003</c:v>
                </c:pt>
                <c:pt idx="151">
                  <c:v>4780.6602000000003</c:v>
                </c:pt>
                <c:pt idx="152">
                  <c:v>6080.1000999999997</c:v>
                </c:pt>
                <c:pt idx="153">
                  <c:v>1072.6500000000001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2680.3400999999999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1801.9301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0.54800000000000004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1.69</c:v>
                </c:pt>
                <c:pt idx="179">
                  <c:v>0</c:v>
                </c:pt>
                <c:pt idx="180">
                  <c:v>0</c:v>
                </c:pt>
                <c:pt idx="181">
                  <c:v>2.76</c:v>
                </c:pt>
                <c:pt idx="182">
                  <c:v>0</c:v>
                </c:pt>
                <c:pt idx="183">
                  <c:v>0</c:v>
                </c:pt>
                <c:pt idx="184">
                  <c:v>4.74</c:v>
                </c:pt>
                <c:pt idx="185">
                  <c:v>0</c:v>
                </c:pt>
                <c:pt idx="186">
                  <c:v>6.15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3.04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1.655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0.38600000000000001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16.96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0.78</c:v>
                </c:pt>
                <c:pt idx="223">
                  <c:v>0</c:v>
                </c:pt>
                <c:pt idx="224">
                  <c:v>6.53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3.79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1.33</c:v>
                </c:pt>
                <c:pt idx="237">
                  <c:v>0.57499999999999996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36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3.39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21.36</c:v>
                </c:pt>
                <c:pt idx="251">
                  <c:v>3.63</c:v>
                </c:pt>
                <c:pt idx="252">
                  <c:v>2.7</c:v>
                </c:pt>
                <c:pt idx="253">
                  <c:v>0</c:v>
                </c:pt>
                <c:pt idx="254">
                  <c:v>0</c:v>
                </c:pt>
                <c:pt idx="255">
                  <c:v>27.5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2.56</c:v>
                </c:pt>
                <c:pt idx="260">
                  <c:v>0.54</c:v>
                </c:pt>
                <c:pt idx="261">
                  <c:v>0</c:v>
                </c:pt>
                <c:pt idx="262">
                  <c:v>43.54</c:v>
                </c:pt>
                <c:pt idx="263">
                  <c:v>2.96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2.4300000000000002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43</c:v>
                </c:pt>
                <c:pt idx="278">
                  <c:v>32.4</c:v>
                </c:pt>
                <c:pt idx="279">
                  <c:v>0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14.02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16.8</c:v>
                </c:pt>
                <c:pt idx="287">
                  <c:v>11.42</c:v>
                </c:pt>
                <c:pt idx="288">
                  <c:v>0.77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4.7888999999999999</c:v>
                </c:pt>
                <c:pt idx="294">
                  <c:v>0</c:v>
                </c:pt>
                <c:pt idx="295">
                  <c:v>5.68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14.4</c:v>
                </c:pt>
                <c:pt idx="302">
                  <c:v>3.7549999999999999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0.21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4.92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3474.51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13.14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1.325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6</c:v>
                </c:pt>
                <c:pt idx="335">
                  <c:v>0.50600000000000001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38.9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1.645</c:v>
                </c:pt>
                <c:pt idx="351">
                  <c:v>0</c:v>
                </c:pt>
                <c:pt idx="352">
                  <c:v>1.365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topLeftCell="A2" zoomScale="90" zoomScaleNormal="90" workbookViewId="0">
      <selection activeCell="B39" sqref="B39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45830</v>
      </c>
      <c r="F1" s="7"/>
      <c r="G1" s="102"/>
      <c r="H1" s="103"/>
      <c r="I1" s="104" t="s">
        <v>783</v>
      </c>
      <c r="J1" s="105"/>
      <c r="K1" s="133"/>
      <c r="L1" s="7"/>
      <c r="M1" s="7" t="s">
        <v>70</v>
      </c>
      <c r="N1" s="19"/>
      <c r="O1" s="20"/>
      <c r="P1" s="20"/>
      <c r="Q1" s="21" t="s">
        <v>778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2.73</v>
      </c>
      <c r="C4" s="109">
        <f>((B4-K4)/K4)*100</f>
        <v>68.831168831168839</v>
      </c>
      <c r="D4" s="62">
        <f>ALL!D16</f>
        <v>46</v>
      </c>
      <c r="E4" s="62">
        <f>ALL!E16</f>
        <v>54</v>
      </c>
      <c r="F4" s="82">
        <f>ALL!F16</f>
        <v>2.0310000000000001</v>
      </c>
      <c r="G4" s="82">
        <f>ALL!G16</f>
        <v>2.2000000000000002</v>
      </c>
      <c r="H4" s="63">
        <f>ALL!C16</f>
        <v>2.65</v>
      </c>
      <c r="I4" s="64" t="str">
        <f t="shared" ref="I4:I24" si="0">IF(B4&gt;H4,"Long","Short")</f>
        <v>Long</v>
      </c>
      <c r="J4" s="99">
        <f t="shared" ref="J4:J24" si="1">((B4-H4)/H4)*100</f>
        <v>3.0188679245283048</v>
      </c>
      <c r="K4" s="136">
        <v>1.617</v>
      </c>
      <c r="L4" s="106">
        <f>C34/100</f>
        <v>0.23834917109993128</v>
      </c>
      <c r="M4" s="24"/>
      <c r="N4" s="94">
        <f>C36/100</f>
        <v>0.22616648635407938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68.831168831168839</v>
      </c>
      <c r="S4" s="32">
        <f t="shared" ref="S4:S24" si="4">B4*P4</f>
        <v>6253.5064935064938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16.190000000000001</v>
      </c>
      <c r="C5" s="95">
        <f>((B5-K5)/K5)*100</f>
        <v>8.8037634408602177</v>
      </c>
      <c r="D5" s="33">
        <f>ALL!D251</f>
        <v>43</v>
      </c>
      <c r="E5" s="33">
        <f>ALL!E251</f>
        <v>6</v>
      </c>
      <c r="F5" s="83">
        <f>ALL!F251</f>
        <v>15.79</v>
      </c>
      <c r="G5" s="83">
        <f>ALL!G251</f>
        <v>16.8</v>
      </c>
      <c r="H5" s="34">
        <f>ALL!C251</f>
        <v>17.89</v>
      </c>
      <c r="I5" s="65" t="str">
        <f t="shared" si="0"/>
        <v>Short</v>
      </c>
      <c r="J5" s="100">
        <f t="shared" si="1"/>
        <v>-9.5025153717160382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8.8037634408602177</v>
      </c>
      <c r="S5" s="36">
        <f t="shared" si="4"/>
        <v>4030.0913978494623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43.6</v>
      </c>
      <c r="C6" s="110">
        <f t="shared" ref="C6:C25" si="6">((B6-K6)/K6)*100</f>
        <v>30.071599045346055</v>
      </c>
      <c r="D6" s="37" t="str">
        <f>ALL!D232</f>
        <v>N/A</v>
      </c>
      <c r="E6" s="37">
        <f>ALL!E232</f>
        <v>2</v>
      </c>
      <c r="F6" s="84" t="str">
        <f>ALL!F232</f>
        <v>N/A</v>
      </c>
      <c r="G6" s="84">
        <f>ALL!G232</f>
        <v>43.54</v>
      </c>
      <c r="H6" s="34">
        <f>ALL!C232</f>
        <v>46.5</v>
      </c>
      <c r="I6" s="65" t="str">
        <f t="shared" si="0"/>
        <v>Short</v>
      </c>
      <c r="J6" s="101">
        <f t="shared" si="1"/>
        <v>-6.2365591397849434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30.071599045346055</v>
      </c>
      <c r="S6" s="40">
        <f t="shared" si="4"/>
        <v>4817.8520286396179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18.73</v>
      </c>
      <c r="C7" s="95">
        <f>((B7-K7)/K7)*100</f>
        <v>19.299363057324847</v>
      </c>
      <c r="D7" s="33">
        <f>ALL!D248</f>
        <v>43</v>
      </c>
      <c r="E7" s="33">
        <f>ALL!E248</f>
        <v>13</v>
      </c>
      <c r="F7" s="83">
        <f>ALL!F248</f>
        <v>18.91</v>
      </c>
      <c r="G7" s="83">
        <f>ALL!G248</f>
        <v>18.940000000000001</v>
      </c>
      <c r="H7" s="34">
        <f>ALL!C248</f>
        <v>19.91</v>
      </c>
      <c r="I7" s="65" t="str">
        <f t="shared" si="0"/>
        <v>Short</v>
      </c>
      <c r="J7" s="100">
        <f>((B7-H7)/H7)*100</f>
        <v>-5.9266700150678036</v>
      </c>
      <c r="K7" s="137">
        <v>15.7</v>
      </c>
      <c r="L7" s="25"/>
      <c r="M7" s="42">
        <f>-N4+L4</f>
        <v>1.2182684745851907E-2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19.299363057324847</v>
      </c>
      <c r="S7" s="36">
        <f t="shared" si="4"/>
        <v>4418.8484076433124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7.86</v>
      </c>
      <c r="C8" s="110">
        <f t="shared" si="6"/>
        <v>3.9682539682539777</v>
      </c>
      <c r="D8" s="37">
        <f>ALL!D96</f>
        <v>43</v>
      </c>
      <c r="E8" s="37" t="str">
        <f>ALL!E96</f>
        <v>N/A</v>
      </c>
      <c r="F8" s="84">
        <f>ALL!F96</f>
        <v>7.5350000000000001</v>
      </c>
      <c r="G8" s="84" t="str">
        <f>ALL!G96</f>
        <v>N/A</v>
      </c>
      <c r="H8" s="34">
        <f>ALL!C96</f>
        <v>7.63</v>
      </c>
      <c r="I8" s="65" t="str">
        <f t="shared" si="0"/>
        <v>Long</v>
      </c>
      <c r="J8" s="101">
        <f t="shared" si="1"/>
        <v>3.0144167758846714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3.9682539682539777</v>
      </c>
      <c r="S8" s="40">
        <f t="shared" si="4"/>
        <v>3850.9841269841272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6.01</v>
      </c>
      <c r="C9" s="95">
        <f>((B9-K9)/K9)*100</f>
        <v>8.093525179856119</v>
      </c>
      <c r="D9" s="33" t="str">
        <f>ALL!D260</f>
        <v>N/A</v>
      </c>
      <c r="E9" s="33">
        <f>ALL!E260</f>
        <v>18</v>
      </c>
      <c r="F9" s="83" t="str">
        <f>ALL!F260</f>
        <v>N/A</v>
      </c>
      <c r="G9" s="83">
        <f>ALL!G260</f>
        <v>5.68</v>
      </c>
      <c r="H9" s="34">
        <f>ALL!C260</f>
        <v>6.08</v>
      </c>
      <c r="I9" s="65" t="str">
        <f t="shared" si="0"/>
        <v>Short</v>
      </c>
      <c r="J9" s="100">
        <f t="shared" si="1"/>
        <v>-1.1513157894736887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8.093525179856119</v>
      </c>
      <c r="S9" s="36">
        <f t="shared" si="4"/>
        <v>4003.7841726618708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7.04</v>
      </c>
      <c r="C10" s="110">
        <f t="shared" si="6"/>
        <v>17.529215358931548</v>
      </c>
      <c r="D10" s="37">
        <f>ALL!D185</f>
        <v>42</v>
      </c>
      <c r="E10" s="37" t="str">
        <f>ALL!E185</f>
        <v>N/A</v>
      </c>
      <c r="F10" s="84">
        <f>ALL!F185</f>
        <v>6.29</v>
      </c>
      <c r="G10" s="84" t="str">
        <f>ALL!G185</f>
        <v>N/A</v>
      </c>
      <c r="H10" s="34">
        <f>ALL!C185</f>
        <v>6.95</v>
      </c>
      <c r="I10" s="65" t="str">
        <f t="shared" si="0"/>
        <v>Long</v>
      </c>
      <c r="J10" s="101">
        <f>((B10-H10)/H10)*100</f>
        <v>1.2949640287769764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17.529215358931548</v>
      </c>
      <c r="S10" s="40">
        <f t="shared" si="4"/>
        <v>4353.2821368948244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0.51200000000000001</v>
      </c>
      <c r="C11" s="95">
        <f t="shared" si="6"/>
        <v>-8.2437275985663145</v>
      </c>
      <c r="D11" s="33">
        <f>ALL!D294</f>
        <v>13</v>
      </c>
      <c r="E11" s="33">
        <f>ALL!E294</f>
        <v>18</v>
      </c>
      <c r="F11" s="83">
        <f>ALL!F294</f>
        <v>0.54600000000000004</v>
      </c>
      <c r="G11" s="83">
        <f>ALL!G294</f>
        <v>0.50600000000000001</v>
      </c>
      <c r="H11" s="34">
        <f>ALL!C294</f>
        <v>0.49199999999999999</v>
      </c>
      <c r="I11" s="65" t="str">
        <f t="shared" si="0"/>
        <v>Long</v>
      </c>
      <c r="J11" s="100">
        <f t="shared" si="1"/>
        <v>4.0650406504065071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-8.2437275985663145</v>
      </c>
      <c r="S11" s="36">
        <f t="shared" si="4"/>
        <v>3398.6523297491035</v>
      </c>
      <c r="T11" s="25"/>
      <c r="U11" s="25"/>
    </row>
    <row r="12" spans="1:21" s="26" customFormat="1" ht="15" customHeight="1" x14ac:dyDescent="0.2">
      <c r="A12" s="92" t="s">
        <v>788</v>
      </c>
      <c r="B12" s="129">
        <f>ALL!O19</f>
        <v>5.14</v>
      </c>
      <c r="C12" s="110">
        <f>((B12-K12)/K12)*100</f>
        <v>5.435897435897429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5.112474437627812</v>
      </c>
      <c r="K12" s="138">
        <v>4.875</v>
      </c>
      <c r="L12" s="25"/>
      <c r="M12" s="25"/>
      <c r="N12" s="25"/>
      <c r="O12" s="92" t="s">
        <v>788</v>
      </c>
      <c r="P12" s="35">
        <f t="shared" si="5"/>
        <v>759.79487179487182</v>
      </c>
      <c r="Q12" s="107">
        <f t="shared" si="2"/>
        <v>3704</v>
      </c>
      <c r="R12" s="98">
        <f t="shared" si="3"/>
        <v>5.435897435897429</v>
      </c>
      <c r="S12" s="40">
        <f t="shared" si="4"/>
        <v>3905.3456410256408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13.19</v>
      </c>
      <c r="C13" s="95">
        <f t="shared" si="6"/>
        <v>6.8881685575364644</v>
      </c>
      <c r="D13" s="33">
        <f>ALL!D64</f>
        <v>7</v>
      </c>
      <c r="E13" s="33">
        <f>ALL!E64</f>
        <v>1</v>
      </c>
      <c r="F13" s="83">
        <f>ALL!F64</f>
        <v>13.78</v>
      </c>
      <c r="G13" s="83">
        <f>ALL!G64</f>
        <v>13.08</v>
      </c>
      <c r="H13" s="34">
        <f>ALL!C64</f>
        <v>13.94</v>
      </c>
      <c r="I13" s="65" t="str">
        <f t="shared" si="0"/>
        <v>Short</v>
      </c>
      <c r="J13" s="100">
        <f t="shared" si="1"/>
        <v>-5.3802008608321374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6.8881685575364644</v>
      </c>
      <c r="S13" s="36">
        <f t="shared" si="4"/>
        <v>3959.1377633711504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2.61</v>
      </c>
      <c r="C14" s="110">
        <f t="shared" si="6"/>
        <v>95.754893872346813</v>
      </c>
      <c r="D14" s="37">
        <f>ALL!D154</f>
        <v>43</v>
      </c>
      <c r="E14" s="37">
        <f>ALL!E154</f>
        <v>5</v>
      </c>
      <c r="F14" s="84">
        <f>ALL!F154</f>
        <v>1.8149999999999999</v>
      </c>
      <c r="G14" s="84">
        <f>ALL!G154</f>
        <v>2.76</v>
      </c>
      <c r="H14" s="34">
        <f>ALL!C154</f>
        <v>3</v>
      </c>
      <c r="I14" s="65" t="str">
        <f t="shared" si="0"/>
        <v>Short</v>
      </c>
      <c r="J14" s="101">
        <f t="shared" si="1"/>
        <v>-13.000000000000004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95.754893872346813</v>
      </c>
      <c r="S14" s="36">
        <f t="shared" si="4"/>
        <v>7250.7612690317255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6.15</v>
      </c>
      <c r="C15" s="95">
        <f t="shared" si="6"/>
        <v>3.5353535353535346</v>
      </c>
      <c r="D15" s="33">
        <f>ALL!D5159</f>
        <v>0</v>
      </c>
      <c r="E15" s="33">
        <f>ALL!E159</f>
        <v>18</v>
      </c>
      <c r="F15" s="83" t="str">
        <f>ALL!F159</f>
        <v>N/A</v>
      </c>
      <c r="G15" s="83">
        <f>ALL!G159</f>
        <v>6.15</v>
      </c>
      <c r="H15" s="34">
        <f>ALL!C159</f>
        <v>6.3</v>
      </c>
      <c r="I15" s="65" t="str">
        <f t="shared" si="0"/>
        <v>Short</v>
      </c>
      <c r="J15" s="100">
        <f t="shared" si="1"/>
        <v>-2.3809523809523725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3.5353535353535346</v>
      </c>
      <c r="S15" s="36">
        <f t="shared" si="4"/>
        <v>3834.9494949494951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2.31</v>
      </c>
      <c r="C16" s="110">
        <f t="shared" si="6"/>
        <v>20.312500000000007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20.312500000000007</v>
      </c>
      <c r="S16" s="40">
        <f t="shared" si="4"/>
        <v>4456.375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5.45</v>
      </c>
      <c r="C17" s="95">
        <f t="shared" si="6"/>
        <v>41.558441558441558</v>
      </c>
      <c r="D17" s="33">
        <f>ALL!D258</f>
        <v>41</v>
      </c>
      <c r="E17" s="33">
        <f>ALL!E258</f>
        <v>55</v>
      </c>
      <c r="F17" s="83">
        <f>ALL!F258</f>
        <v>4.6485000000000003</v>
      </c>
      <c r="G17" s="83">
        <f>ALL!G258</f>
        <v>4.7888999999999999</v>
      </c>
      <c r="H17" s="34">
        <f>ALL!C258</f>
        <v>5.29</v>
      </c>
      <c r="I17" s="65" t="str">
        <f t="shared" si="0"/>
        <v>Long</v>
      </c>
      <c r="J17" s="100">
        <f t="shared" si="1"/>
        <v>3.0245746691871482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41.558441558441558</v>
      </c>
      <c r="S17" s="36">
        <f t="shared" si="4"/>
        <v>5243.3246753246749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6.1</v>
      </c>
      <c r="C18" s="110">
        <f>((B18-K18)/K18)*100</f>
        <v>35.254988913525494</v>
      </c>
      <c r="D18" s="37">
        <f>ALL!D114</f>
        <v>46</v>
      </c>
      <c r="E18" s="37" t="str">
        <f>ALL!E114</f>
        <v>N/A</v>
      </c>
      <c r="F18" s="84">
        <f>ALL!F114</f>
        <v>5.0599999999999996</v>
      </c>
      <c r="G18" s="84" t="str">
        <f>ALL!G114</f>
        <v>N/A</v>
      </c>
      <c r="H18" s="34">
        <f>ALL!C114</f>
        <v>5.64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35.254988913525494</v>
      </c>
      <c r="S18" s="40">
        <f t="shared" si="4"/>
        <v>5009.8447893569846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17.5</v>
      </c>
      <c r="C19" s="95">
        <f t="shared" si="6"/>
        <v>16.666666666666664</v>
      </c>
      <c r="D19" s="33">
        <f>ALL!D190</f>
        <v>1</v>
      </c>
      <c r="E19" s="33">
        <f>ALL!E190</f>
        <v>11</v>
      </c>
      <c r="F19" s="83">
        <f>ALL!F190</f>
        <v>17.3</v>
      </c>
      <c r="G19" s="83">
        <f>ALL!G190</f>
        <v>16.96</v>
      </c>
      <c r="H19" s="34">
        <f>ALL!C190</f>
        <v>16.64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16.666666666666664</v>
      </c>
      <c r="S19" s="36">
        <f t="shared" si="4"/>
        <v>4321.333333333333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2.73</v>
      </c>
      <c r="C20" s="110">
        <f>((B20-K20)/K20)*100</f>
        <v>22.421524663677133</v>
      </c>
      <c r="D20" s="37">
        <f>ALL!D112</f>
        <v>27</v>
      </c>
      <c r="E20" s="37">
        <v>2</v>
      </c>
      <c r="F20" s="84">
        <f>ALL!F112</f>
        <v>2.59</v>
      </c>
      <c r="G20" s="84">
        <f>ALL!G112</f>
        <v>2.7090000000000001</v>
      </c>
      <c r="H20" s="34">
        <f>ALL!C112</f>
        <v>2.7519999999999998</v>
      </c>
      <c r="I20" s="65" t="str">
        <f>IF(B20&gt;H20,"Long","Short")</f>
        <v>Short</v>
      </c>
      <c r="J20" s="101">
        <f>((B20-H20)/H20)*100</f>
        <v>-0.79941860465115555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22.421524663677133</v>
      </c>
      <c r="S20" s="40">
        <f t="shared" si="4"/>
        <v>4534.4932735426009</v>
      </c>
      <c r="T20" s="25"/>
      <c r="U20" s="25"/>
    </row>
    <row r="21" spans="1:21" s="26" customFormat="1" ht="15" customHeight="1" x14ac:dyDescent="0.2">
      <c r="A21" s="91" t="s">
        <v>787</v>
      </c>
      <c r="B21" s="129">
        <f>ALL!B341</f>
        <v>1.595</v>
      </c>
      <c r="C21" s="95">
        <f>((B21-K21)/K21)*100</f>
        <v>21.755725190839687</v>
      </c>
      <c r="D21" s="33">
        <f>ALL!D341</f>
        <v>40</v>
      </c>
      <c r="E21" s="33">
        <f>ALL!E341</f>
        <v>4</v>
      </c>
      <c r="F21" s="83">
        <f>ALL!F341</f>
        <v>1.7450000000000001</v>
      </c>
      <c r="G21" s="83">
        <f>ALL!G341</f>
        <v>1.6</v>
      </c>
      <c r="H21" s="34">
        <f>ALL!C341</f>
        <v>1.78</v>
      </c>
      <c r="I21" s="65" t="str">
        <f>IF(B21&gt;H21,"Long","Short")</f>
        <v>Short</v>
      </c>
      <c r="J21" s="100">
        <f>((B21-H21)/H21)*100</f>
        <v>-10.393258426966295</v>
      </c>
      <c r="K21" s="137">
        <v>1.31</v>
      </c>
      <c r="L21" s="25"/>
      <c r="M21" s="25"/>
      <c r="N21" s="25"/>
      <c r="O21" s="91" t="s">
        <v>779</v>
      </c>
      <c r="P21" s="35">
        <f t="shared" si="5"/>
        <v>2827.4809160305344</v>
      </c>
      <c r="Q21" s="108">
        <v>4762</v>
      </c>
      <c r="R21" s="98">
        <f t="shared" si="3"/>
        <v>21.755725190839687</v>
      </c>
      <c r="S21" s="36">
        <f>P21*B21</f>
        <v>4509.8320610687024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5.41</v>
      </c>
      <c r="C22" s="110">
        <f>((B22-K22)/K22)*100</f>
        <v>-0.55147058823529871</v>
      </c>
      <c r="D22" s="37" t="str">
        <f>ALL!D49</f>
        <v>N/A</v>
      </c>
      <c r="E22" s="37">
        <f>ALL!E49</f>
        <v>2</v>
      </c>
      <c r="F22" s="84" t="str">
        <f>ALL!F49</f>
        <v>N/A</v>
      </c>
      <c r="G22" s="84">
        <f>ALL!G49</f>
        <v>5.51</v>
      </c>
      <c r="H22" s="34">
        <f>ALL!C49</f>
        <v>5.78</v>
      </c>
      <c r="I22" s="65" t="str">
        <f>IF(B22&gt;H22,"Long","Short")</f>
        <v>Short</v>
      </c>
      <c r="J22" s="101">
        <f>((B22-H22)/H22)*100</f>
        <v>-6.4013840830449835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-0.55147058823529871</v>
      </c>
      <c r="S22" s="40">
        <f t="shared" si="4"/>
        <v>3683.5735294117649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9.1300000000000008</v>
      </c>
      <c r="C23" s="95">
        <f t="shared" si="6"/>
        <v>-3.2838983050847323</v>
      </c>
      <c r="D23" s="33">
        <f>ALL!D58</f>
        <v>39</v>
      </c>
      <c r="E23" s="33">
        <f>ALL!E58</f>
        <v>5</v>
      </c>
      <c r="F23" s="83">
        <f>ALL!F58</f>
        <v>9</v>
      </c>
      <c r="G23" s="83">
        <f>ALL!G58</f>
        <v>9.26</v>
      </c>
      <c r="H23" s="34">
        <v>6.42</v>
      </c>
      <c r="I23" s="65" t="str">
        <f>IF(B58&gt;H58,"Long","Short")</f>
        <v>Short</v>
      </c>
      <c r="J23" s="100">
        <f t="shared" si="1"/>
        <v>42.211838006230543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-3.2838983050847323</v>
      </c>
      <c r="S23" s="36">
        <f>B23*P23</f>
        <v>3582.3644067796617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19.14</v>
      </c>
      <c r="C24" s="110">
        <f t="shared" si="6"/>
        <v>3.5714285714285721</v>
      </c>
      <c r="D24" s="37">
        <f>ALL!D143</f>
        <v>44</v>
      </c>
      <c r="E24" s="37">
        <f>ALL!E143</f>
        <v>1</v>
      </c>
      <c r="F24" s="84">
        <f>ALL!F143</f>
        <v>18.45</v>
      </c>
      <c r="G24" s="84">
        <f>ALL!G143</f>
        <v>19.2</v>
      </c>
      <c r="H24" s="34">
        <f>ALL!C143</f>
        <v>20.04</v>
      </c>
      <c r="I24" s="65" t="str">
        <f t="shared" si="0"/>
        <v>Short</v>
      </c>
      <c r="J24" s="101">
        <f t="shared" si="1"/>
        <v>-4.4910179640718493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3.5714285714285721</v>
      </c>
      <c r="S24" s="40">
        <f t="shared" si="4"/>
        <v>3836.2857142857142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10.8</v>
      </c>
      <c r="C25" s="95">
        <f t="shared" si="6"/>
        <v>40.992167101827683</v>
      </c>
      <c r="D25" s="33">
        <f>ALL!D109</f>
        <v>43</v>
      </c>
      <c r="E25" s="33" t="str">
        <f>ALL!E109</f>
        <v>N/A</v>
      </c>
      <c r="F25" s="83">
        <f>ALL!F109</f>
        <v>9.2739999999999991</v>
      </c>
      <c r="G25" s="83" t="str">
        <f>ALL!G109</f>
        <v>N/A</v>
      </c>
      <c r="H25" s="34">
        <f>ALL!C109</f>
        <v>10.404999999999999</v>
      </c>
      <c r="I25" s="65" t="str">
        <f t="shared" ref="I25:I30" si="7">IF(B25&gt;H25,"Long","Short")</f>
        <v>Long</v>
      </c>
      <c r="J25" s="100">
        <f t="shared" ref="J25:J30" si="8">((B25-H25)/H25)*100</f>
        <v>3.7962518020182738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40.992167101827683</v>
      </c>
      <c r="S25" s="36">
        <f t="shared" ref="S25:S30" si="11">B25*P25</f>
        <v>5222.3498694516975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0.74099999999999999</v>
      </c>
      <c r="C26" s="110">
        <f>((B26-K26)/K26)*100</f>
        <v>-6.7924528301886848</v>
      </c>
      <c r="D26" s="37" t="str">
        <f>ALL!D195</f>
        <v>N/A</v>
      </c>
      <c r="E26" s="37">
        <f>ALL!E195</f>
        <v>19</v>
      </c>
      <c r="F26" s="84" t="str">
        <f>ALL!F195</f>
        <v>N/A</v>
      </c>
      <c r="G26" s="84">
        <f>ALL!G195</f>
        <v>0.78</v>
      </c>
      <c r="H26" s="34">
        <f>ALL!C195</f>
        <v>0.80900000000000005</v>
      </c>
      <c r="I26" s="65" t="str">
        <f t="shared" si="7"/>
        <v>Short</v>
      </c>
      <c r="J26" s="101">
        <f t="shared" si="8"/>
        <v>-8.4054388133498215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-6.7924528301886848</v>
      </c>
      <c r="S26" s="40">
        <f t="shared" si="11"/>
        <v>3452.4075471698111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1.0920000000000001</v>
      </c>
      <c r="C27" s="95">
        <f>((B27-K27)/K27)*100</f>
        <v>4.1984732824427518</v>
      </c>
      <c r="D27" s="33" t="str">
        <f>ALL!D158</f>
        <v>N/A</v>
      </c>
      <c r="E27" s="33" t="str">
        <f>ALL!E158</f>
        <v>N/A</v>
      </c>
      <c r="F27" s="83" t="str">
        <f>ALL!F158</f>
        <v>N/A</v>
      </c>
      <c r="G27" s="83" t="str">
        <f>ALL!G158</f>
        <v>N/A</v>
      </c>
      <c r="H27" s="34">
        <f>ALL!C158</f>
        <v>1.06</v>
      </c>
      <c r="I27" s="65" t="str">
        <f t="shared" si="7"/>
        <v>Long</v>
      </c>
      <c r="J27" s="100">
        <f t="shared" si="8"/>
        <v>3.0188679245283043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4.1984732824427518</v>
      </c>
      <c r="S27" s="36">
        <f t="shared" si="11"/>
        <v>3859.5114503816799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24.46</v>
      </c>
      <c r="C28" s="110">
        <f>((B28-K28)/K28)*100</f>
        <v>18.507751937984494</v>
      </c>
      <c r="D28" s="37">
        <f>ALL!D222</f>
        <v>39</v>
      </c>
      <c r="E28" s="37">
        <f>ALL!E222</f>
        <v>51</v>
      </c>
      <c r="F28" s="84">
        <f>ALL!F222</f>
        <v>20.76</v>
      </c>
      <c r="G28" s="84">
        <f>ALL!G222</f>
        <v>21.36</v>
      </c>
      <c r="H28" s="34">
        <f>ALL!C222</f>
        <v>24.36</v>
      </c>
      <c r="I28" s="65" t="str">
        <f t="shared" si="7"/>
        <v>Long</v>
      </c>
      <c r="J28" s="101">
        <f t="shared" si="8"/>
        <v>0.4105090311986922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18.507751937984494</v>
      </c>
      <c r="S28" s="36">
        <f t="shared" si="11"/>
        <v>4389.5271317829456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0.751</v>
      </c>
      <c r="C29" s="95">
        <f>((B29-K29)/K29)*100</f>
        <v>8.8405797101449366</v>
      </c>
      <c r="D29" s="33">
        <f>ALL!D40</f>
        <v>15</v>
      </c>
      <c r="E29" s="33">
        <f>ALL!E40</f>
        <v>2</v>
      </c>
      <c r="F29" s="83">
        <f>ALL!F40</f>
        <v>0.8</v>
      </c>
      <c r="G29" s="83">
        <f>ALL!G40</f>
        <v>0.76600000000000001</v>
      </c>
      <c r="H29" s="34">
        <f>ALL!C40</f>
        <v>0.84799999999999998</v>
      </c>
      <c r="I29" s="65" t="str">
        <f t="shared" si="7"/>
        <v>Short</v>
      </c>
      <c r="J29" s="100">
        <f t="shared" si="8"/>
        <v>-11.438679245283016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8.8405797101449366</v>
      </c>
      <c r="S29" s="36">
        <f t="shared" si="11"/>
        <v>4031.4550724637684</v>
      </c>
      <c r="T29" s="25"/>
      <c r="U29" s="25"/>
    </row>
    <row r="30" spans="1:21" s="26" customFormat="1" ht="15" customHeight="1" thickBot="1" x14ac:dyDescent="0.25">
      <c r="A30" s="92" t="s">
        <v>786</v>
      </c>
      <c r="B30" s="129">
        <f>ALL!B319</f>
        <v>1.635</v>
      </c>
      <c r="C30" s="110">
        <f>((B30-K30)/K30)*100</f>
        <v>40.948275862068975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1.43</v>
      </c>
      <c r="I30" s="143" t="str">
        <f t="shared" si="7"/>
        <v>Long</v>
      </c>
      <c r="J30" s="101">
        <f t="shared" si="8"/>
        <v>14.335664335664342</v>
      </c>
      <c r="K30" s="138">
        <v>1.1599999999999999</v>
      </c>
      <c r="L30" s="25"/>
      <c r="M30" s="25"/>
      <c r="N30" s="25"/>
      <c r="O30" s="91" t="s">
        <v>786</v>
      </c>
      <c r="P30" s="35">
        <f t="shared" si="5"/>
        <v>3193.1034482758623</v>
      </c>
      <c r="Q30" s="108">
        <f t="shared" si="9"/>
        <v>3704</v>
      </c>
      <c r="R30" s="97">
        <f t="shared" si="10"/>
        <v>40.948275862068975</v>
      </c>
      <c r="S30" s="36">
        <f t="shared" si="11"/>
        <v>5220.7241379310353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23.834917109993128</v>
      </c>
      <c r="S31" s="87">
        <f>SUM(S4:S30)</f>
        <v>119430.59725459118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524.36817641984885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23.834917109993128</v>
      </c>
      <c r="D34" s="17" t="s">
        <v>784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1802.0600999999999</v>
      </c>
      <c r="C36" s="5">
        <f>((B36-K36)/K36)*100</f>
        <v>22.616648635407937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4506.54</v>
      </c>
      <c r="C37" s="5">
        <f>((B37-K37)/K37)*100</f>
        <v>26.216996641898692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1832.51</v>
      </c>
      <c r="C38" s="5">
        <f>((B38-K38)/K38)*100</f>
        <v>42.494673488748234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2661.6001000000001</v>
      </c>
      <c r="C39" s="5">
        <f>((B39-K39)/K39)*100</f>
        <v>14.035994001713799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780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781</v>
      </c>
      <c r="C52" s="1" t="s">
        <v>782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6.95</v>
      </c>
      <c r="C4" s="67">
        <f t="shared" ref="C4:C23" si="0">((B4-K4)/K4)*100</f>
        <v>1154.5126353790613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5.7</v>
      </c>
      <c r="I4" s="66" t="str">
        <f t="shared" ref="I4:I23" si="1">IF(B4&gt;H4,"Long","Short")</f>
        <v>Long</v>
      </c>
      <c r="J4" s="67">
        <f t="shared" ref="J4:J23" si="2">((B4-H4)/H4)*100</f>
        <v>21.929824561403507</v>
      </c>
      <c r="K4" s="68">
        <v>0.55400000000000005</v>
      </c>
      <c r="L4" s="61"/>
      <c r="M4" s="56">
        <f>C27/100</f>
        <v>1399.7325147027536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2.73</v>
      </c>
      <c r="C5" s="70">
        <f t="shared" si="0"/>
        <v>239.55223880597015</v>
      </c>
      <c r="D5" s="69">
        <f>ALL!D112</f>
        <v>27</v>
      </c>
      <c r="E5" s="69">
        <f>ALL!E112</f>
        <v>6</v>
      </c>
      <c r="F5" s="69">
        <f>ALL!F112</f>
        <v>2.59</v>
      </c>
      <c r="G5" s="69">
        <f>ALL!G112</f>
        <v>2.7090000000000001</v>
      </c>
      <c r="H5" s="69">
        <f>ALL!C112</f>
        <v>2.7519999999999998</v>
      </c>
      <c r="I5" s="71" t="str">
        <f t="shared" si="1"/>
        <v>Short</v>
      </c>
      <c r="J5" s="72">
        <f t="shared" si="2"/>
        <v>-0.79941860465115555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11.38</v>
      </c>
      <c r="C7" s="70">
        <f t="shared" si="0"/>
        <v>2486.3636363636365</v>
      </c>
      <c r="D7" s="69" t="str">
        <f>ALL!D39</f>
        <v>N/A</v>
      </c>
      <c r="E7" s="69">
        <f>ALL!E29</f>
        <v>3</v>
      </c>
      <c r="F7" s="69" t="str">
        <f>ALL!F29</f>
        <v>N/A</v>
      </c>
      <c r="G7" s="69">
        <f>ALL!G29</f>
        <v>11.9</v>
      </c>
      <c r="H7" s="69">
        <f>ALL!C29</f>
        <v>13.14</v>
      </c>
      <c r="I7" s="71" t="str">
        <f t="shared" si="1"/>
        <v>Short</v>
      </c>
      <c r="J7" s="72">
        <f t="shared" si="2"/>
        <v>-13.394216133942157</v>
      </c>
      <c r="K7" s="73">
        <v>0.44</v>
      </c>
      <c r="L7" s="61"/>
      <c r="M7" s="147">
        <f>-N4+M4</f>
        <v>1400.7321467441973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9.1300000000000008</v>
      </c>
      <c r="C8" s="74">
        <f t="shared" si="0"/>
        <v>1822.105263157895</v>
      </c>
      <c r="D8" s="71">
        <f>ALL!D58</f>
        <v>39</v>
      </c>
      <c r="E8" s="71">
        <f>ALL!E58</f>
        <v>5</v>
      </c>
      <c r="F8" s="71">
        <f>ALL!F58</f>
        <v>9</v>
      </c>
      <c r="G8" s="71">
        <f>ALL!G58</f>
        <v>9.26</v>
      </c>
      <c r="H8" s="71">
        <f>ALL!C58</f>
        <v>9.69</v>
      </c>
      <c r="I8" s="71" t="str">
        <f t="shared" si="1"/>
        <v>Short</v>
      </c>
      <c r="J8" s="75">
        <f t="shared" si="2"/>
        <v>-5.7791537667698529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13.19</v>
      </c>
      <c r="C9" s="70">
        <f>((B9-K9)/K9)*100</f>
        <v>930.46875</v>
      </c>
      <c r="D9" s="69">
        <f>ALL!D64</f>
        <v>7</v>
      </c>
      <c r="E9" s="69">
        <f>ALL!E64</f>
        <v>1</v>
      </c>
      <c r="F9" s="69">
        <f>ALL!F64</f>
        <v>13.78</v>
      </c>
      <c r="G9" s="69">
        <f>ALL!G64</f>
        <v>13.08</v>
      </c>
      <c r="H9" s="69">
        <f>ALL!C64</f>
        <v>13.94</v>
      </c>
      <c r="I9" s="71" t="str">
        <f t="shared" si="1"/>
        <v>Short</v>
      </c>
      <c r="J9" s="72">
        <f t="shared" si="2"/>
        <v>-5.3802008608321374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45.7</v>
      </c>
      <c r="C11" s="70">
        <f t="shared" si="0"/>
        <v>4516.1616161616166</v>
      </c>
      <c r="D11" s="69">
        <f>ALL!D80</f>
        <v>23</v>
      </c>
      <c r="E11" s="69">
        <f>ALL!E80</f>
        <v>3</v>
      </c>
      <c r="F11" s="69">
        <f>ALL!F80</f>
        <v>46.2</v>
      </c>
      <c r="G11" s="69">
        <f>ALL!G80</f>
        <v>45</v>
      </c>
      <c r="H11" s="69">
        <f>ALL!C80</f>
        <v>48.02</v>
      </c>
      <c r="I11" s="71" t="str">
        <f t="shared" si="1"/>
        <v>Short</v>
      </c>
      <c r="J11" s="72">
        <f t="shared" si="2"/>
        <v>-4.8313202832153266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1.02</v>
      </c>
      <c r="C12" s="74">
        <f t="shared" si="0"/>
        <v>7.8224101479915502</v>
      </c>
      <c r="D12" s="71">
        <f>ALL!D35</f>
        <v>21</v>
      </c>
      <c r="E12" s="71">
        <f>ALL!E35</f>
        <v>1</v>
      </c>
      <c r="F12" s="71">
        <f>ALL!F35</f>
        <v>1.08</v>
      </c>
      <c r="G12" s="71">
        <f>ALL!G35</f>
        <v>0.89</v>
      </c>
      <c r="H12" s="71">
        <f>ALL!C35</f>
        <v>1.04</v>
      </c>
      <c r="I12" s="71" t="str">
        <f t="shared" si="1"/>
        <v>Short</v>
      </c>
      <c r="J12" s="75">
        <f t="shared" si="2"/>
        <v>-1.9230769230769247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0.70199999999999996</v>
      </c>
      <c r="I19" s="71" t="str">
        <f t="shared" si="1"/>
        <v>Long</v>
      </c>
      <c r="J19" s="72">
        <f t="shared" si="2"/>
        <v>592.30769230769238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1.264</v>
      </c>
      <c r="C20" s="74">
        <f>((B20-K20)/K20)*100</f>
        <v>1320.2247191011236</v>
      </c>
      <c r="D20" s="71">
        <f>ALL!D94</f>
        <v>7</v>
      </c>
      <c r="E20" s="71">
        <f>ALL!E94</f>
        <v>36</v>
      </c>
      <c r="F20" s="71">
        <f>ALL!F94</f>
        <v>1.3779999999999999</v>
      </c>
      <c r="G20" s="71">
        <f>ALL!G94</f>
        <v>1.29</v>
      </c>
      <c r="H20" s="71">
        <f>ALL!C94</f>
        <v>1.246</v>
      </c>
      <c r="I20" s="71" t="str">
        <f>IF(B20&gt;H20,"Long","Short")</f>
        <v>Long</v>
      </c>
      <c r="J20" s="75">
        <f>((B20-H20)/H20)*100</f>
        <v>1.4446227929374009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6.01</v>
      </c>
      <c r="C23" s="78">
        <f t="shared" si="0"/>
        <v>18.307086614173222</v>
      </c>
      <c r="D23" s="77">
        <f>ALL!D69</f>
        <v>46</v>
      </c>
      <c r="E23" s="77">
        <f>ALL!E69</f>
        <v>32</v>
      </c>
      <c r="F23" s="77">
        <f>ALL!F69</f>
        <v>2.3199999999999998</v>
      </c>
      <c r="G23" s="77">
        <f>ALL!G69</f>
        <v>2.1800000000000002</v>
      </c>
      <c r="H23" s="77">
        <f>ALL!C69</f>
        <v>1.77</v>
      </c>
      <c r="I23" s="79" t="str">
        <f t="shared" si="1"/>
        <v>Long</v>
      </c>
      <c r="J23" s="80">
        <f t="shared" si="2"/>
        <v>239.54802259887006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2799465.0294055073</v>
      </c>
    </row>
    <row r="27" spans="1:17" ht="13.5" thickBot="1" x14ac:dyDescent="0.25">
      <c r="A27" s="51" t="s">
        <v>10</v>
      </c>
      <c r="B27" s="52"/>
      <c r="C27" s="53">
        <f>C26/20</f>
        <v>139973.25147027537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45830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6.95</v>
      </c>
      <c r="C5">
        <f t="shared" ref="C5:C68" si="1">VLOOKUP($A5,$N$5:$U$375,3,FALSE)</f>
        <v>5.7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6.95</v>
      </c>
      <c r="P5" s="111">
        <v>5.7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1.9419999999999999</v>
      </c>
      <c r="C7">
        <f t="shared" si="1"/>
        <v>2.125</v>
      </c>
      <c r="D7">
        <f t="shared" si="2"/>
        <v>15</v>
      </c>
      <c r="E7">
        <f t="shared" si="3"/>
        <v>3</v>
      </c>
      <c r="F7">
        <f t="shared" si="4"/>
        <v>2.12</v>
      </c>
      <c r="G7">
        <f t="shared" si="5"/>
        <v>1.996</v>
      </c>
      <c r="H7" s="122" t="str">
        <f t="shared" si="6"/>
        <v>Short</v>
      </c>
      <c r="N7" s="111" t="s">
        <v>74</v>
      </c>
      <c r="O7" s="111">
        <v>1.9419999999999999</v>
      </c>
      <c r="P7" s="111">
        <v>2.125</v>
      </c>
      <c r="Q7" s="111">
        <v>15</v>
      </c>
      <c r="R7" s="111">
        <v>3</v>
      </c>
      <c r="S7" s="111">
        <v>2.12</v>
      </c>
      <c r="T7" s="111">
        <v>1.996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0.57399999999999995</v>
      </c>
      <c r="C8">
        <f t="shared" si="1"/>
        <v>0.55200000000000005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0.57399999999999995</v>
      </c>
      <c r="P8" s="111">
        <v>0.55200000000000005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751</v>
      </c>
      <c r="O10" s="111">
        <v>5.25</v>
      </c>
      <c r="P10" s="111">
        <v>5.42</v>
      </c>
      <c r="Q10" s="111">
        <v>39</v>
      </c>
      <c r="R10" s="111">
        <v>21</v>
      </c>
      <c r="S10" s="111">
        <v>5.95</v>
      </c>
      <c r="T10" s="111">
        <v>5.62</v>
      </c>
      <c r="U10" s="111" t="s">
        <v>751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752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753</v>
      </c>
      <c r="O13" s="111">
        <v>3.01</v>
      </c>
      <c r="P13" s="111">
        <v>2.8650000000000002</v>
      </c>
      <c r="Q13" s="111">
        <v>37</v>
      </c>
      <c r="R13" s="111" t="s">
        <v>71</v>
      </c>
      <c r="S13" s="111">
        <v>2.83</v>
      </c>
      <c r="T13" s="111" t="s">
        <v>71</v>
      </c>
      <c r="U13" s="111" t="s">
        <v>754</v>
      </c>
      <c r="V13" s="111" t="s">
        <v>412</v>
      </c>
    </row>
    <row r="14" spans="1:22" x14ac:dyDescent="0.2">
      <c r="A14" s="111" t="s">
        <v>201</v>
      </c>
      <c r="B14">
        <f t="shared" si="0"/>
        <v>1</v>
      </c>
      <c r="C14">
        <f t="shared" si="1"/>
        <v>0.70199999999999996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791</v>
      </c>
      <c r="O15" s="111">
        <v>4.3979999999999997</v>
      </c>
      <c r="P15" s="111">
        <v>4.29</v>
      </c>
      <c r="Q15" s="111">
        <v>22</v>
      </c>
      <c r="R15" s="111" t="s">
        <v>71</v>
      </c>
      <c r="S15" s="111">
        <v>4.218</v>
      </c>
      <c r="T15" s="111" t="s">
        <v>71</v>
      </c>
      <c r="U15" s="111" t="s">
        <v>791</v>
      </c>
      <c r="V15" s="111" t="s">
        <v>412</v>
      </c>
    </row>
    <row r="16" spans="1:22" x14ac:dyDescent="0.2">
      <c r="A16" s="111" t="s">
        <v>755</v>
      </c>
      <c r="B16">
        <f t="shared" si="0"/>
        <v>2.73</v>
      </c>
      <c r="C16">
        <f t="shared" si="1"/>
        <v>2.65</v>
      </c>
      <c r="D16">
        <f t="shared" si="2"/>
        <v>46</v>
      </c>
      <c r="E16">
        <f t="shared" si="3"/>
        <v>54</v>
      </c>
      <c r="F16">
        <f t="shared" si="4"/>
        <v>2.0310000000000001</v>
      </c>
      <c r="G16">
        <f t="shared" si="5"/>
        <v>2.2000000000000002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</v>
      </c>
      <c r="P18" s="111">
        <v>0.70199999999999996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788</v>
      </c>
      <c r="O19" s="111">
        <v>5.14</v>
      </c>
      <c r="P19" s="111">
        <v>5.64</v>
      </c>
      <c r="Q19" s="111" t="s">
        <v>71</v>
      </c>
      <c r="R19" s="111">
        <v>0</v>
      </c>
      <c r="S19" s="111" t="s">
        <v>71</v>
      </c>
      <c r="T19" s="111">
        <v>5.14</v>
      </c>
      <c r="U19" s="111" t="s">
        <v>789</v>
      </c>
      <c r="V19" s="111" t="s">
        <v>412</v>
      </c>
    </row>
    <row r="20" spans="1:22" x14ac:dyDescent="0.2">
      <c r="A20" s="111" t="s">
        <v>80</v>
      </c>
      <c r="B20">
        <f t="shared" si="0"/>
        <v>4.8600000000000003</v>
      </c>
      <c r="C20">
        <f t="shared" si="1"/>
        <v>5.36</v>
      </c>
      <c r="D20">
        <f t="shared" si="2"/>
        <v>38</v>
      </c>
      <c r="E20">
        <f t="shared" si="3"/>
        <v>1</v>
      </c>
      <c r="F20">
        <f t="shared" si="4"/>
        <v>5.28</v>
      </c>
      <c r="G20">
        <f t="shared" si="5"/>
        <v>4.67</v>
      </c>
      <c r="H20" s="122" t="str">
        <f t="shared" si="6"/>
        <v>Short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6.7</v>
      </c>
      <c r="C24">
        <f t="shared" si="1"/>
        <v>6.54</v>
      </c>
      <c r="D24">
        <f t="shared" si="2"/>
        <v>23</v>
      </c>
      <c r="E24" t="str">
        <f t="shared" si="3"/>
        <v>N/A</v>
      </c>
      <c r="F24">
        <f t="shared" si="4"/>
        <v>6.84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4.8600000000000003</v>
      </c>
      <c r="P24" s="111">
        <v>5.36</v>
      </c>
      <c r="Q24" s="111">
        <v>38</v>
      </c>
      <c r="R24" s="111">
        <v>1</v>
      </c>
      <c r="S24" s="111">
        <v>5.28</v>
      </c>
      <c r="T24" s="111">
        <v>4.67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755</v>
      </c>
      <c r="O25" s="111">
        <v>2.73</v>
      </c>
      <c r="P25" s="111">
        <v>2.65</v>
      </c>
      <c r="Q25" s="111">
        <v>46</v>
      </c>
      <c r="R25" s="111">
        <v>54</v>
      </c>
      <c r="S25" s="111">
        <v>2.0310000000000001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11.38</v>
      </c>
      <c r="C29">
        <f t="shared" si="1"/>
        <v>13.14</v>
      </c>
      <c r="D29" t="str">
        <f t="shared" si="2"/>
        <v>N/A</v>
      </c>
      <c r="E29">
        <f t="shared" si="3"/>
        <v>3</v>
      </c>
      <c r="F29" t="str">
        <f t="shared" si="4"/>
        <v>N/A</v>
      </c>
      <c r="G29">
        <f t="shared" si="5"/>
        <v>11.9</v>
      </c>
      <c r="H29" s="122" t="str">
        <f t="shared" si="6"/>
        <v>Short</v>
      </c>
      <c r="N29" s="111" t="s">
        <v>207</v>
      </c>
      <c r="O29" s="111">
        <v>6.7</v>
      </c>
      <c r="P29" s="111">
        <v>6.54</v>
      </c>
      <c r="Q29" s="111">
        <v>23</v>
      </c>
      <c r="R29" s="111" t="s">
        <v>71</v>
      </c>
      <c r="S29" s="111">
        <v>6.84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3.58</v>
      </c>
      <c r="C31">
        <f t="shared" si="1"/>
        <v>3.44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7.6</v>
      </c>
      <c r="C32">
        <f t="shared" si="1"/>
        <v>7.7</v>
      </c>
      <c r="D32">
        <f t="shared" si="2"/>
        <v>39</v>
      </c>
      <c r="E32">
        <f t="shared" si="3"/>
        <v>22</v>
      </c>
      <c r="F32">
        <f t="shared" si="4"/>
        <v>6.66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11.38</v>
      </c>
      <c r="P34" s="111">
        <v>13.14</v>
      </c>
      <c r="Q34" s="111" t="s">
        <v>71</v>
      </c>
      <c r="R34" s="111">
        <v>3</v>
      </c>
      <c r="S34" s="111" t="s">
        <v>71</v>
      </c>
      <c r="T34" s="111">
        <v>11.9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1.02</v>
      </c>
      <c r="C35">
        <f t="shared" si="1"/>
        <v>1.04</v>
      </c>
      <c r="D35">
        <f t="shared" si="2"/>
        <v>21</v>
      </c>
      <c r="E35">
        <f t="shared" si="3"/>
        <v>1</v>
      </c>
      <c r="F35">
        <f t="shared" si="4"/>
        <v>1.08</v>
      </c>
      <c r="G35">
        <f t="shared" si="5"/>
        <v>0.89</v>
      </c>
      <c r="H35" s="122" t="str">
        <f t="shared" si="6"/>
        <v>Short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756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3.58</v>
      </c>
      <c r="P38" s="111">
        <v>3.44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8.2200000000000006</v>
      </c>
      <c r="C39">
        <f t="shared" si="1"/>
        <v>8.66</v>
      </c>
      <c r="D39" t="str">
        <f t="shared" si="2"/>
        <v>N/A</v>
      </c>
      <c r="E39">
        <f t="shared" si="3"/>
        <v>26</v>
      </c>
      <c r="F39" t="str">
        <f t="shared" si="4"/>
        <v>N/A</v>
      </c>
      <c r="G39">
        <f t="shared" si="5"/>
        <v>8.48</v>
      </c>
      <c r="H39" s="122" t="str">
        <f t="shared" si="7"/>
        <v>Short</v>
      </c>
      <c r="N39" s="111" t="s">
        <v>212</v>
      </c>
      <c r="O39" s="111">
        <v>7.6</v>
      </c>
      <c r="P39" s="111">
        <v>7.7</v>
      </c>
      <c r="Q39" s="111">
        <v>39</v>
      </c>
      <c r="R39" s="111">
        <v>22</v>
      </c>
      <c r="S39" s="111">
        <v>6.66</v>
      </c>
      <c r="T39" s="111">
        <v>7.12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0.751</v>
      </c>
      <c r="C40">
        <f t="shared" si="1"/>
        <v>0.84799999999999998</v>
      </c>
      <c r="D40">
        <f t="shared" si="2"/>
        <v>15</v>
      </c>
      <c r="E40">
        <f t="shared" si="3"/>
        <v>2</v>
      </c>
      <c r="F40">
        <f t="shared" si="4"/>
        <v>0.8</v>
      </c>
      <c r="G40">
        <f t="shared" si="5"/>
        <v>0.76600000000000001</v>
      </c>
      <c r="H40" s="122" t="str">
        <f t="shared" si="7"/>
        <v>Short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1.98</v>
      </c>
      <c r="C42">
        <f t="shared" si="1"/>
        <v>2.16</v>
      </c>
      <c r="D42" t="str">
        <f t="shared" si="2"/>
        <v>N/A</v>
      </c>
      <c r="E42">
        <f t="shared" si="3"/>
        <v>5</v>
      </c>
      <c r="F42" t="str">
        <f t="shared" si="4"/>
        <v>N/A</v>
      </c>
      <c r="G42">
        <f t="shared" si="5"/>
        <v>2.0499999999999998</v>
      </c>
      <c r="H42" s="122" t="str">
        <f t="shared" si="7"/>
        <v>Short</v>
      </c>
      <c r="N42" s="111" t="s">
        <v>214</v>
      </c>
      <c r="O42" s="111">
        <v>1.02</v>
      </c>
      <c r="P42" s="111">
        <v>1.04</v>
      </c>
      <c r="Q42" s="111">
        <v>21</v>
      </c>
      <c r="R42" s="111">
        <v>1</v>
      </c>
      <c r="S42" s="111">
        <v>1.08</v>
      </c>
      <c r="T42" s="111">
        <v>0.89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758</v>
      </c>
      <c r="O44" s="111">
        <v>2114.3501000000001</v>
      </c>
      <c r="P44" s="111">
        <v>2187.1201000000001</v>
      </c>
      <c r="Q44" s="111" t="s">
        <v>71</v>
      </c>
      <c r="R44" s="111">
        <v>2</v>
      </c>
      <c r="S44" s="111" t="s">
        <v>71</v>
      </c>
      <c r="T44" s="111">
        <v>2110.9198999999999</v>
      </c>
      <c r="U44" s="111" t="s">
        <v>758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8.2200000000000006</v>
      </c>
      <c r="P47" s="111">
        <v>8.66</v>
      </c>
      <c r="Q47" s="111" t="s">
        <v>71</v>
      </c>
      <c r="R47" s="111">
        <v>26</v>
      </c>
      <c r="S47" s="111" t="s">
        <v>71</v>
      </c>
      <c r="T47" s="111">
        <v>8.48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4.46</v>
      </c>
      <c r="C48">
        <f t="shared" si="1"/>
        <v>4.6399999999999997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85</v>
      </c>
      <c r="O48" s="111">
        <v>0.751</v>
      </c>
      <c r="P48" s="111">
        <v>0.84799999999999998</v>
      </c>
      <c r="Q48" s="111">
        <v>15</v>
      </c>
      <c r="R48" s="111">
        <v>2</v>
      </c>
      <c r="S48" s="111">
        <v>0.8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5.41</v>
      </c>
      <c r="C49">
        <f t="shared" si="1"/>
        <v>5.78</v>
      </c>
      <c r="D49" t="str">
        <f t="shared" si="2"/>
        <v>N/A</v>
      </c>
      <c r="E49">
        <f t="shared" si="3"/>
        <v>2</v>
      </c>
      <c r="F49" t="str">
        <f t="shared" si="4"/>
        <v>N/A</v>
      </c>
      <c r="G49">
        <f t="shared" si="5"/>
        <v>5.51</v>
      </c>
      <c r="H49" s="122" t="str">
        <f t="shared" si="7"/>
        <v>Short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1.7050000000000001</v>
      </c>
      <c r="C50">
        <f t="shared" si="1"/>
        <v>1.7</v>
      </c>
      <c r="D50">
        <f t="shared" si="2"/>
        <v>11</v>
      </c>
      <c r="E50">
        <f t="shared" si="3"/>
        <v>13</v>
      </c>
      <c r="F50">
        <f t="shared" si="4"/>
        <v>1.8</v>
      </c>
      <c r="G50">
        <f t="shared" si="5"/>
        <v>1.7050000000000001</v>
      </c>
      <c r="H50" s="122" t="str">
        <f t="shared" si="7"/>
        <v>Long</v>
      </c>
      <c r="N50" s="111" t="s">
        <v>220</v>
      </c>
      <c r="O50" s="111">
        <v>1.98</v>
      </c>
      <c r="P50" s="111">
        <v>2.16</v>
      </c>
      <c r="Q50" s="111" t="s">
        <v>71</v>
      </c>
      <c r="R50" s="111">
        <v>5</v>
      </c>
      <c r="S50" s="111" t="s">
        <v>71</v>
      </c>
      <c r="T50" s="111">
        <v>2.0499999999999998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1.94</v>
      </c>
      <c r="C51">
        <f t="shared" si="1"/>
        <v>1.87</v>
      </c>
      <c r="D51">
        <f t="shared" si="2"/>
        <v>46</v>
      </c>
      <c r="E51" t="str">
        <f t="shared" si="3"/>
        <v>N/A</v>
      </c>
      <c r="F51">
        <f t="shared" si="4"/>
        <v>1.32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>
        <f t="shared" si="1"/>
        <v>0.21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2.02</v>
      </c>
      <c r="C55">
        <f t="shared" si="1"/>
        <v>2.08</v>
      </c>
      <c r="D55">
        <f t="shared" si="2"/>
        <v>26</v>
      </c>
      <c r="E55">
        <f t="shared" si="3"/>
        <v>10</v>
      </c>
      <c r="F55">
        <f t="shared" si="4"/>
        <v>2.16</v>
      </c>
      <c r="G55">
        <f t="shared" si="5"/>
        <v>2.04</v>
      </c>
      <c r="H55" s="122" t="str">
        <f t="shared" si="7"/>
        <v>Short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4.46</v>
      </c>
      <c r="P56" s="111">
        <v>4.6399999999999997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5.41</v>
      </c>
      <c r="P57" s="111">
        <v>5.78</v>
      </c>
      <c r="Q57" s="111" t="s">
        <v>71</v>
      </c>
      <c r="R57" s="111">
        <v>2</v>
      </c>
      <c r="S57" s="111" t="s">
        <v>71</v>
      </c>
      <c r="T57" s="111">
        <v>5.51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9.1300000000000008</v>
      </c>
      <c r="C58">
        <f t="shared" si="1"/>
        <v>9.69</v>
      </c>
      <c r="D58">
        <f t="shared" si="2"/>
        <v>39</v>
      </c>
      <c r="E58">
        <f t="shared" si="3"/>
        <v>5</v>
      </c>
      <c r="F58">
        <f t="shared" si="4"/>
        <v>9</v>
      </c>
      <c r="G58">
        <f t="shared" si="5"/>
        <v>9.26</v>
      </c>
      <c r="H58" s="122" t="str">
        <f t="shared" si="7"/>
        <v>Short</v>
      </c>
      <c r="N58" s="111" t="s">
        <v>91</v>
      </c>
      <c r="O58" s="111">
        <v>1.7050000000000001</v>
      </c>
      <c r="P58" s="111">
        <v>1.7</v>
      </c>
      <c r="Q58" s="111">
        <v>11</v>
      </c>
      <c r="R58" s="111">
        <v>13</v>
      </c>
      <c r="S58" s="111">
        <v>1.8</v>
      </c>
      <c r="T58" s="111">
        <v>1.7050000000000001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6.65</v>
      </c>
      <c r="C59">
        <f t="shared" si="1"/>
        <v>6.75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223</v>
      </c>
      <c r="O59" s="111">
        <v>1.94</v>
      </c>
      <c r="P59" s="111">
        <v>1.87</v>
      </c>
      <c r="Q59" s="111">
        <v>46</v>
      </c>
      <c r="R59" s="111" t="s">
        <v>71</v>
      </c>
      <c r="S59" s="111">
        <v>1.32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4</v>
      </c>
      <c r="C60">
        <f t="shared" si="1"/>
        <v>3.84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>
        <v>0.21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792</v>
      </c>
      <c r="O63" s="111">
        <v>5.98</v>
      </c>
      <c r="P63" s="111">
        <v>6.36</v>
      </c>
      <c r="Q63" s="111">
        <v>46</v>
      </c>
      <c r="R63" s="111">
        <v>13</v>
      </c>
      <c r="S63" s="111">
        <v>5.42</v>
      </c>
      <c r="T63" s="111">
        <v>6.08</v>
      </c>
      <c r="U63" s="111" t="s">
        <v>792</v>
      </c>
      <c r="V63" s="111" t="s">
        <v>412</v>
      </c>
    </row>
    <row r="64" spans="1:22" x14ac:dyDescent="0.2">
      <c r="A64" s="111" t="s">
        <v>94</v>
      </c>
      <c r="B64">
        <f t="shared" si="0"/>
        <v>13.19</v>
      </c>
      <c r="C64">
        <f t="shared" si="1"/>
        <v>13.94</v>
      </c>
      <c r="D64">
        <f t="shared" si="2"/>
        <v>7</v>
      </c>
      <c r="E64">
        <f t="shared" si="3"/>
        <v>1</v>
      </c>
      <c r="F64">
        <f t="shared" si="4"/>
        <v>13.78</v>
      </c>
      <c r="G64">
        <f t="shared" si="5"/>
        <v>13.08</v>
      </c>
      <c r="H64" s="122" t="str">
        <f t="shared" si="7"/>
        <v>Short</v>
      </c>
      <c r="N64" s="111" t="s">
        <v>227</v>
      </c>
      <c r="O64" s="111">
        <v>2.02</v>
      </c>
      <c r="P64" s="111">
        <v>2.08</v>
      </c>
      <c r="Q64" s="111">
        <v>26</v>
      </c>
      <c r="R64" s="111">
        <v>10</v>
      </c>
      <c r="S64" s="111">
        <v>2.16</v>
      </c>
      <c r="T64" s="111">
        <v>2.04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9.1300000000000008</v>
      </c>
      <c r="P67" s="111">
        <v>9.69</v>
      </c>
      <c r="Q67" s="111">
        <v>39</v>
      </c>
      <c r="R67" s="111">
        <v>5</v>
      </c>
      <c r="S67" s="111">
        <v>9</v>
      </c>
      <c r="T67" s="111">
        <v>9.26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6.65</v>
      </c>
      <c r="P68" s="111">
        <v>6.75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1.73</v>
      </c>
      <c r="C69">
        <f t="shared" ref="C69:C132" si="9">VLOOKUP($A69,$N$5:$U$375,3,FALSE)</f>
        <v>1.77</v>
      </c>
      <c r="D69">
        <f t="shared" ref="D69:D132" si="10">VLOOKUP($A69,$N$5:$U$375,4,FALSE)</f>
        <v>46</v>
      </c>
      <c r="E69">
        <f t="shared" ref="E69:E132" si="11">VLOOKUP($A69,$N$5:$U$375,5,FALSE)</f>
        <v>32</v>
      </c>
      <c r="F69">
        <f t="shared" ref="F69:F132" si="12">VLOOKUP($A69,$N$5:$U$375,6,FALSE)</f>
        <v>2.3199999999999998</v>
      </c>
      <c r="G69">
        <f t="shared" ref="G69:G132" si="13">VLOOKUP($A69,$N$5:$U$375,7,FALSE)</f>
        <v>2.1800000000000002</v>
      </c>
      <c r="H69" s="122" t="str">
        <f t="shared" ref="H69:H100" si="14">IF(B69&gt;C69,"Long","Short")</f>
        <v>Short</v>
      </c>
      <c r="N69" s="111" t="s">
        <v>793</v>
      </c>
      <c r="O69" s="111">
        <v>9.8949999999999996</v>
      </c>
      <c r="P69" s="111">
        <v>10.3</v>
      </c>
      <c r="Q69" s="111">
        <v>45</v>
      </c>
      <c r="R69" s="111">
        <v>1</v>
      </c>
      <c r="S69" s="111">
        <v>8.9357000000000006</v>
      </c>
      <c r="T69" s="111">
        <v>9.6850000000000005</v>
      </c>
      <c r="U69" s="111" t="s">
        <v>794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4</v>
      </c>
      <c r="P70" s="111">
        <v>3.84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0.307</v>
      </c>
      <c r="C71">
        <f t="shared" si="9"/>
        <v>0.3</v>
      </c>
      <c r="D71">
        <f t="shared" si="10"/>
        <v>13</v>
      </c>
      <c r="E71">
        <f t="shared" si="11"/>
        <v>34</v>
      </c>
      <c r="F71">
        <f t="shared" si="12"/>
        <v>0.32200000000000001</v>
      </c>
      <c r="G71">
        <f t="shared" si="13"/>
        <v>0.29399999999999998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759</v>
      </c>
      <c r="O74" s="111">
        <v>16015.3496</v>
      </c>
      <c r="P74" s="111">
        <v>15837.299800000001</v>
      </c>
      <c r="Q74" s="111">
        <v>29</v>
      </c>
      <c r="R74" s="111">
        <v>33</v>
      </c>
      <c r="S74" s="111">
        <v>14844.9004</v>
      </c>
      <c r="T74" s="111">
        <v>13698.559600000001</v>
      </c>
      <c r="U74" s="111" t="s">
        <v>760</v>
      </c>
      <c r="V74" s="111" t="s">
        <v>412</v>
      </c>
    </row>
    <row r="75" spans="1:22" x14ac:dyDescent="0.2">
      <c r="A75" s="111" t="s">
        <v>243</v>
      </c>
      <c r="B75">
        <f t="shared" si="8"/>
        <v>2</v>
      </c>
      <c r="C75">
        <f t="shared" si="9"/>
        <v>1.95</v>
      </c>
      <c r="D75">
        <f t="shared" si="10"/>
        <v>15</v>
      </c>
      <c r="E75">
        <f t="shared" si="11"/>
        <v>18</v>
      </c>
      <c r="F75">
        <f t="shared" si="12"/>
        <v>2.0299999999999998</v>
      </c>
      <c r="G75">
        <f t="shared" si="13"/>
        <v>1.905</v>
      </c>
      <c r="H75" s="122" t="str">
        <f t="shared" si="14"/>
        <v>Long</v>
      </c>
      <c r="N75" s="111" t="s">
        <v>761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13.19</v>
      </c>
      <c r="P76" s="111">
        <v>13.94</v>
      </c>
      <c r="Q76" s="111">
        <v>7</v>
      </c>
      <c r="R76" s="111">
        <v>1</v>
      </c>
      <c r="S76" s="111">
        <v>13.78</v>
      </c>
      <c r="T76" s="111">
        <v>13.08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9.5</v>
      </c>
      <c r="P77" s="111">
        <v>8.1999999999999993</v>
      </c>
      <c r="Q77" s="111">
        <v>13</v>
      </c>
      <c r="R77" s="111">
        <v>22</v>
      </c>
      <c r="S77" s="111">
        <v>8.76</v>
      </c>
      <c r="T77" s="111">
        <v>8.2200000000000006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45.7</v>
      </c>
      <c r="C80">
        <f t="shared" si="9"/>
        <v>48.02</v>
      </c>
      <c r="D80">
        <f t="shared" si="10"/>
        <v>23</v>
      </c>
      <c r="E80">
        <f t="shared" si="11"/>
        <v>3</v>
      </c>
      <c r="F80">
        <f t="shared" si="12"/>
        <v>46.2</v>
      </c>
      <c r="G80">
        <f t="shared" si="13"/>
        <v>45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1.73</v>
      </c>
      <c r="P82" s="111">
        <v>1.77</v>
      </c>
      <c r="Q82" s="111">
        <v>46</v>
      </c>
      <c r="R82" s="111">
        <v>32</v>
      </c>
      <c r="S82" s="111">
        <v>2.3199999999999998</v>
      </c>
      <c r="T82" s="111">
        <v>2.1800000000000002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1.964</v>
      </c>
      <c r="C83">
        <f t="shared" si="9"/>
        <v>2.1949999999999998</v>
      </c>
      <c r="D83" t="str">
        <f t="shared" si="10"/>
        <v>N/A</v>
      </c>
      <c r="E83">
        <f t="shared" si="11"/>
        <v>4</v>
      </c>
      <c r="F83" t="str">
        <f t="shared" si="12"/>
        <v>N/A</v>
      </c>
      <c r="G83">
        <f t="shared" si="13"/>
        <v>2</v>
      </c>
      <c r="H83" s="122" t="str">
        <f t="shared" si="14"/>
        <v>Short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762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0.307</v>
      </c>
      <c r="P85" s="111">
        <v>0.3</v>
      </c>
      <c r="Q85" s="111">
        <v>13</v>
      </c>
      <c r="R85" s="111">
        <v>34</v>
      </c>
      <c r="S85" s="111">
        <v>0.32200000000000001</v>
      </c>
      <c r="T85" s="111">
        <v>0.29399999999999998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5</v>
      </c>
      <c r="C86">
        <f t="shared" si="9"/>
        <v>5.4</v>
      </c>
      <c r="D86" t="str">
        <f t="shared" si="10"/>
        <v>N/A</v>
      </c>
      <c r="E86">
        <f t="shared" si="11"/>
        <v>1</v>
      </c>
      <c r="F86" t="str">
        <f t="shared" si="12"/>
        <v>N/A</v>
      </c>
      <c r="G86">
        <f t="shared" si="13"/>
        <v>4.84</v>
      </c>
      <c r="H86" s="122" t="str">
        <f t="shared" si="14"/>
        <v>Short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763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2.2400000000000002</v>
      </c>
      <c r="C90">
        <f t="shared" si="9"/>
        <v>2.11</v>
      </c>
      <c r="D90">
        <f t="shared" si="10"/>
        <v>41</v>
      </c>
      <c r="E90" t="str">
        <f t="shared" si="11"/>
        <v>N/A</v>
      </c>
      <c r="F90">
        <f t="shared" si="12"/>
        <v>2.09</v>
      </c>
      <c r="G90" t="str">
        <f t="shared" si="13"/>
        <v>N/A</v>
      </c>
      <c r="H90" s="122" t="str">
        <f t="shared" si="14"/>
        <v>Long</v>
      </c>
      <c r="N90" s="111" t="s">
        <v>243</v>
      </c>
      <c r="O90" s="111">
        <v>2</v>
      </c>
      <c r="P90" s="111">
        <v>1.95</v>
      </c>
      <c r="Q90" s="111">
        <v>15</v>
      </c>
      <c r="R90" s="111">
        <v>18</v>
      </c>
      <c r="S90" s="111">
        <v>2.0299999999999998</v>
      </c>
      <c r="T90" s="111">
        <v>1.905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13.85</v>
      </c>
      <c r="C93">
        <f t="shared" si="9"/>
        <v>13.8</v>
      </c>
      <c r="D93">
        <f t="shared" si="10"/>
        <v>40</v>
      </c>
      <c r="E93" t="str">
        <f t="shared" si="11"/>
        <v>N/A</v>
      </c>
      <c r="F93">
        <f t="shared" si="12"/>
        <v>14.55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1.264</v>
      </c>
      <c r="C94">
        <f t="shared" si="9"/>
        <v>1.246</v>
      </c>
      <c r="D94">
        <f t="shared" si="10"/>
        <v>7</v>
      </c>
      <c r="E94">
        <f t="shared" si="11"/>
        <v>36</v>
      </c>
      <c r="F94">
        <f t="shared" si="12"/>
        <v>1.3779999999999999</v>
      </c>
      <c r="G94">
        <f t="shared" si="13"/>
        <v>1.29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45.7</v>
      </c>
      <c r="P95" s="111">
        <v>48.02</v>
      </c>
      <c r="Q95" s="111">
        <v>23</v>
      </c>
      <c r="R95" s="111">
        <v>3</v>
      </c>
      <c r="S95" s="111">
        <v>46.2</v>
      </c>
      <c r="T95" s="111">
        <v>45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7.86</v>
      </c>
      <c r="C96">
        <f t="shared" si="9"/>
        <v>7.63</v>
      </c>
      <c r="D96">
        <f t="shared" si="10"/>
        <v>43</v>
      </c>
      <c r="E96" t="str">
        <f t="shared" si="11"/>
        <v>N/A</v>
      </c>
      <c r="F96">
        <f t="shared" si="12"/>
        <v>7.5350000000000001</v>
      </c>
      <c r="G96" t="str">
        <f t="shared" si="13"/>
        <v>N/A</v>
      </c>
      <c r="H96" s="122" t="str">
        <f t="shared" si="14"/>
        <v>Long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2.21</v>
      </c>
      <c r="C97">
        <f t="shared" si="9"/>
        <v>2.2999999999999998</v>
      </c>
      <c r="D97">
        <f t="shared" si="10"/>
        <v>24</v>
      </c>
      <c r="E97">
        <f t="shared" si="11"/>
        <v>1</v>
      </c>
      <c r="F97">
        <f t="shared" si="12"/>
        <v>2.33</v>
      </c>
      <c r="G97">
        <f t="shared" si="13"/>
        <v>2.16</v>
      </c>
      <c r="H97" s="122" t="str">
        <f t="shared" si="14"/>
        <v>Short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1.964</v>
      </c>
      <c r="P98" s="111">
        <v>2.1949999999999998</v>
      </c>
      <c r="Q98" s="111" t="s">
        <v>71</v>
      </c>
      <c r="R98" s="111">
        <v>4</v>
      </c>
      <c r="S98" s="111" t="s">
        <v>71</v>
      </c>
      <c r="T98" s="111">
        <v>2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1.74</v>
      </c>
      <c r="C99">
        <f t="shared" si="9"/>
        <v>1.675</v>
      </c>
      <c r="D99">
        <f t="shared" si="10"/>
        <v>23</v>
      </c>
      <c r="E99" t="str">
        <f t="shared" si="11"/>
        <v>N/A</v>
      </c>
      <c r="F99">
        <f t="shared" si="12"/>
        <v>1.7649999999999999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</v>
      </c>
      <c r="P101" s="111">
        <v>5.4</v>
      </c>
      <c r="Q101" s="111" t="s">
        <v>71</v>
      </c>
      <c r="R101" s="111">
        <v>1</v>
      </c>
      <c r="S101" s="111" t="s">
        <v>71</v>
      </c>
      <c r="T101" s="111">
        <v>4.84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2.2400000000000002</v>
      </c>
      <c r="P105" s="111">
        <v>2.11</v>
      </c>
      <c r="Q105" s="111">
        <v>41</v>
      </c>
      <c r="R105" s="111" t="s">
        <v>71</v>
      </c>
      <c r="S105" s="111">
        <v>2.09</v>
      </c>
      <c r="T105" s="111" t="s">
        <v>71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1.24</v>
      </c>
      <c r="C108">
        <f t="shared" si="9"/>
        <v>1.1919999999999999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13.85</v>
      </c>
      <c r="P108" s="111">
        <v>13.8</v>
      </c>
      <c r="Q108" s="111">
        <v>40</v>
      </c>
      <c r="R108" s="111" t="s">
        <v>71</v>
      </c>
      <c r="S108" s="111">
        <v>14.55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10.8</v>
      </c>
      <c r="C109">
        <f t="shared" si="9"/>
        <v>10.404999999999999</v>
      </c>
      <c r="D109">
        <f t="shared" si="10"/>
        <v>43</v>
      </c>
      <c r="E109" t="str">
        <f t="shared" si="11"/>
        <v>N/A</v>
      </c>
      <c r="F109">
        <f t="shared" si="12"/>
        <v>9.2739999999999991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1.264</v>
      </c>
      <c r="P109" s="111">
        <v>1.246</v>
      </c>
      <c r="Q109" s="111">
        <v>7</v>
      </c>
      <c r="R109" s="111">
        <v>36</v>
      </c>
      <c r="S109" s="111">
        <v>1.3779999999999999</v>
      </c>
      <c r="T109" s="111">
        <v>1.29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7.86</v>
      </c>
      <c r="P111" s="111">
        <v>7.63</v>
      </c>
      <c r="Q111" s="111">
        <v>43</v>
      </c>
      <c r="R111" s="111" t="s">
        <v>71</v>
      </c>
      <c r="S111" s="111">
        <v>7.5350000000000001</v>
      </c>
      <c r="T111" s="111" t="s">
        <v>71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2.73</v>
      </c>
      <c r="C112">
        <f t="shared" si="9"/>
        <v>2.7519999999999998</v>
      </c>
      <c r="D112">
        <f t="shared" si="10"/>
        <v>27</v>
      </c>
      <c r="E112">
        <f t="shared" si="11"/>
        <v>6</v>
      </c>
      <c r="F112">
        <f t="shared" si="12"/>
        <v>2.59</v>
      </c>
      <c r="G112">
        <f t="shared" si="13"/>
        <v>2.7090000000000001</v>
      </c>
      <c r="H112" s="122" t="str">
        <f t="shared" si="15"/>
        <v>Short</v>
      </c>
      <c r="N112" s="111" t="s">
        <v>103</v>
      </c>
      <c r="O112" s="111">
        <v>2.21</v>
      </c>
      <c r="P112" s="111">
        <v>2.2999999999999998</v>
      </c>
      <c r="Q112" s="111">
        <v>24</v>
      </c>
      <c r="R112" s="111">
        <v>1</v>
      </c>
      <c r="S112" s="111">
        <v>2.33</v>
      </c>
      <c r="T112" s="111">
        <v>2.16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6.1</v>
      </c>
      <c r="C114">
        <f t="shared" si="9"/>
        <v>5.64</v>
      </c>
      <c r="D114">
        <f t="shared" si="10"/>
        <v>46</v>
      </c>
      <c r="E114" t="str">
        <f t="shared" si="11"/>
        <v>N/A</v>
      </c>
      <c r="F114">
        <f t="shared" si="12"/>
        <v>5.0599999999999996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1.74</v>
      </c>
      <c r="P114" s="111">
        <v>1.675</v>
      </c>
      <c r="Q114" s="111">
        <v>23</v>
      </c>
      <c r="R114" s="111" t="s">
        <v>71</v>
      </c>
      <c r="S114" s="111">
        <v>1.7649999999999999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3.3</v>
      </c>
      <c r="C115">
        <f t="shared" si="9"/>
        <v>3.45</v>
      </c>
      <c r="D115">
        <f t="shared" si="10"/>
        <v>18</v>
      </c>
      <c r="E115">
        <f t="shared" si="11"/>
        <v>3</v>
      </c>
      <c r="F115">
        <f t="shared" si="12"/>
        <v>3.31</v>
      </c>
      <c r="G115">
        <f t="shared" si="13"/>
        <v>3.27</v>
      </c>
      <c r="H115" s="122" t="str">
        <f t="shared" si="15"/>
        <v>Short</v>
      </c>
      <c r="N115" s="111" t="s">
        <v>795</v>
      </c>
      <c r="O115" s="111">
        <v>2.31</v>
      </c>
      <c r="P115" s="111">
        <v>2.2650000000000001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5.63</v>
      </c>
      <c r="C117">
        <f t="shared" si="9"/>
        <v>5.92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7.7</v>
      </c>
      <c r="C124">
        <f t="shared" si="9"/>
        <v>7.6</v>
      </c>
      <c r="D124">
        <f t="shared" si="10"/>
        <v>47</v>
      </c>
      <c r="E124" t="str">
        <f t="shared" si="11"/>
        <v>N/A</v>
      </c>
      <c r="F124">
        <f t="shared" si="12"/>
        <v>7.6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1.24</v>
      </c>
      <c r="P124" s="111">
        <v>1.1919999999999999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10.8</v>
      </c>
      <c r="P125" s="111">
        <v>10.404999999999999</v>
      </c>
      <c r="Q125" s="111">
        <v>43</v>
      </c>
      <c r="R125" s="111" t="s">
        <v>71</v>
      </c>
      <c r="S125" s="111">
        <v>9.2739999999999991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0.54200000000000004</v>
      </c>
      <c r="C126">
        <f t="shared" si="9"/>
        <v>0.57799999999999996</v>
      </c>
      <c r="D126">
        <f t="shared" si="10"/>
        <v>12</v>
      </c>
      <c r="E126">
        <f t="shared" si="11"/>
        <v>5</v>
      </c>
      <c r="F126">
        <f t="shared" si="12"/>
        <v>0.56200000000000006</v>
      </c>
      <c r="G126">
        <f t="shared" si="13"/>
        <v>0.56000000000000005</v>
      </c>
      <c r="H126" s="124" t="str">
        <f t="shared" si="15"/>
        <v>Short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0.42799999999999999</v>
      </c>
      <c r="C127">
        <f t="shared" si="9"/>
        <v>0.4</v>
      </c>
      <c r="D127">
        <f t="shared" si="10"/>
        <v>4</v>
      </c>
      <c r="E127">
        <f t="shared" si="11"/>
        <v>7</v>
      </c>
      <c r="F127">
        <f t="shared" si="12"/>
        <v>0.41799999999999998</v>
      </c>
      <c r="G127">
        <f t="shared" si="13"/>
        <v>0.35199999999999998</v>
      </c>
      <c r="H127" s="124" t="str">
        <f t="shared" si="15"/>
        <v>Long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3.6850000000000001</v>
      </c>
      <c r="C128">
        <f t="shared" si="9"/>
        <v>4.03</v>
      </c>
      <c r="D128">
        <f t="shared" si="10"/>
        <v>46</v>
      </c>
      <c r="E128">
        <f t="shared" si="11"/>
        <v>4</v>
      </c>
      <c r="F128">
        <f t="shared" si="12"/>
        <v>3.875</v>
      </c>
      <c r="G128">
        <f t="shared" si="13"/>
        <v>3.85</v>
      </c>
      <c r="H128" s="124" t="str">
        <f t="shared" si="15"/>
        <v>Short</v>
      </c>
      <c r="N128" s="111" t="s">
        <v>108</v>
      </c>
      <c r="O128" s="111">
        <v>2.73</v>
      </c>
      <c r="P128" s="111">
        <v>2.7519999999999998</v>
      </c>
      <c r="Q128" s="111">
        <v>27</v>
      </c>
      <c r="R128" s="111">
        <v>6</v>
      </c>
      <c r="S128" s="111">
        <v>2.59</v>
      </c>
      <c r="T128" s="111">
        <v>2.7090000000000001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4506.54</v>
      </c>
      <c r="C129">
        <f t="shared" si="9"/>
        <v>4664.2597999999998</v>
      </c>
      <c r="D129" t="str">
        <f t="shared" si="10"/>
        <v>N/A</v>
      </c>
      <c r="E129">
        <f t="shared" si="11"/>
        <v>2</v>
      </c>
      <c r="F129" t="str">
        <f t="shared" si="12"/>
        <v>N/A</v>
      </c>
      <c r="G129">
        <f t="shared" si="13"/>
        <v>4498.0801000000001</v>
      </c>
      <c r="H129" s="124" t="str">
        <f t="shared" si="15"/>
        <v>Short</v>
      </c>
      <c r="N129" s="111" t="s">
        <v>787</v>
      </c>
      <c r="O129" s="111">
        <v>1.595</v>
      </c>
      <c r="P129" s="111">
        <v>1.78</v>
      </c>
      <c r="Q129" s="111">
        <v>40</v>
      </c>
      <c r="R129" s="111">
        <v>4</v>
      </c>
      <c r="S129" s="111">
        <v>1.7450000000000001</v>
      </c>
      <c r="T129" s="111">
        <v>1.6</v>
      </c>
      <c r="U129" s="111" t="s">
        <v>787</v>
      </c>
      <c r="V129" s="111" t="s">
        <v>412</v>
      </c>
    </row>
    <row r="130" spans="1:22" x14ac:dyDescent="0.2">
      <c r="A130" s="111" t="s">
        <v>272</v>
      </c>
      <c r="B130">
        <f t="shared" si="8"/>
        <v>1075.1600000000001</v>
      </c>
      <c r="C130">
        <f t="shared" si="9"/>
        <v>1110.9301</v>
      </c>
      <c r="D130" t="str">
        <f t="shared" si="10"/>
        <v>N/A</v>
      </c>
      <c r="E130">
        <f t="shared" si="11"/>
        <v>2</v>
      </c>
      <c r="F130" t="str">
        <f t="shared" si="12"/>
        <v>N/A</v>
      </c>
      <c r="G130">
        <f t="shared" si="13"/>
        <v>1072.6500000000001</v>
      </c>
      <c r="H130" s="124" t="str">
        <f t="shared" si="15"/>
        <v>Short</v>
      </c>
      <c r="N130" s="111" t="s">
        <v>267</v>
      </c>
      <c r="O130" s="111">
        <v>4.7</v>
      </c>
      <c r="P130" s="111">
        <v>4.32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6.1</v>
      </c>
      <c r="P131" s="111">
        <v>5.64</v>
      </c>
      <c r="Q131" s="111">
        <v>46</v>
      </c>
      <c r="R131" s="111" t="s">
        <v>71</v>
      </c>
      <c r="S131" s="111">
        <v>5.0599999999999996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3.3</v>
      </c>
      <c r="P132" s="111">
        <v>3.45</v>
      </c>
      <c r="Q132" s="111">
        <v>18</v>
      </c>
      <c r="R132" s="111">
        <v>3</v>
      </c>
      <c r="S132" s="111">
        <v>3.31</v>
      </c>
      <c r="T132" s="111">
        <v>3.27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5.63</v>
      </c>
      <c r="P134" s="111">
        <v>5.92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2661.6001000000001</v>
      </c>
      <c r="C135">
        <f t="shared" si="17"/>
        <v>2771.1599000000001</v>
      </c>
      <c r="D135">
        <f t="shared" si="18"/>
        <v>43</v>
      </c>
      <c r="E135">
        <f t="shared" si="19"/>
        <v>4</v>
      </c>
      <c r="F135">
        <f t="shared" si="20"/>
        <v>2515.2600000000002</v>
      </c>
      <c r="G135">
        <f t="shared" si="21"/>
        <v>2680.3400999999999</v>
      </c>
      <c r="H135" s="124" t="str">
        <f t="shared" si="15"/>
        <v>Short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796</v>
      </c>
      <c r="O139" s="111">
        <v>3.335</v>
      </c>
      <c r="P139" s="111">
        <v>3.73</v>
      </c>
      <c r="Q139" s="111" t="s">
        <v>71</v>
      </c>
      <c r="R139" s="111">
        <v>30</v>
      </c>
      <c r="S139" s="111" t="s">
        <v>71</v>
      </c>
      <c r="T139" s="111">
        <v>3.6179999999999999</v>
      </c>
      <c r="U139" s="111" t="s">
        <v>797</v>
      </c>
      <c r="V139" s="111" t="s">
        <v>412</v>
      </c>
    </row>
    <row r="140" spans="1:22" x14ac:dyDescent="0.2">
      <c r="A140" s="111" t="s">
        <v>124</v>
      </c>
      <c r="B140">
        <f t="shared" si="16"/>
        <v>1802.0600999999999</v>
      </c>
      <c r="C140">
        <f t="shared" si="17"/>
        <v>1867.4301</v>
      </c>
      <c r="D140" t="str">
        <f t="shared" si="18"/>
        <v>N/A</v>
      </c>
      <c r="E140">
        <f t="shared" si="19"/>
        <v>2</v>
      </c>
      <c r="F140" t="str">
        <f t="shared" si="20"/>
        <v>N/A</v>
      </c>
      <c r="G140">
        <f t="shared" si="21"/>
        <v>1801.9301</v>
      </c>
      <c r="H140" s="111"/>
      <c r="N140" s="111" t="s">
        <v>764</v>
      </c>
      <c r="O140" s="111">
        <v>7.1900000000000006E-2</v>
      </c>
      <c r="P140" s="111">
        <v>7.0999999999999994E-2</v>
      </c>
      <c r="Q140" s="111">
        <v>24</v>
      </c>
      <c r="R140" s="111" t="s">
        <v>71</v>
      </c>
      <c r="S140" s="111">
        <v>7.4399999999999994E-2</v>
      </c>
      <c r="T140" s="111" t="s">
        <v>71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1.5449999999999999</v>
      </c>
      <c r="C141">
        <f t="shared" si="17"/>
        <v>1.45</v>
      </c>
      <c r="D141">
        <f t="shared" si="18"/>
        <v>39</v>
      </c>
      <c r="E141" t="str">
        <f t="shared" si="19"/>
        <v>N/A</v>
      </c>
      <c r="F141">
        <f t="shared" si="20"/>
        <v>1.36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19.14</v>
      </c>
      <c r="C143">
        <f t="shared" si="17"/>
        <v>20.04</v>
      </c>
      <c r="D143">
        <f t="shared" si="18"/>
        <v>44</v>
      </c>
      <c r="E143">
        <f t="shared" si="19"/>
        <v>1</v>
      </c>
      <c r="F143">
        <f t="shared" si="20"/>
        <v>18.45</v>
      </c>
      <c r="G143">
        <f t="shared" si="21"/>
        <v>19.2</v>
      </c>
      <c r="H143" s="111"/>
      <c r="N143" s="111" t="s">
        <v>116</v>
      </c>
      <c r="O143" s="111">
        <v>7.7</v>
      </c>
      <c r="P143" s="111">
        <v>7.6</v>
      </c>
      <c r="Q143" s="111">
        <v>47</v>
      </c>
      <c r="R143" s="111" t="s">
        <v>71</v>
      </c>
      <c r="S143" s="111">
        <v>7.6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0.54200000000000004</v>
      </c>
      <c r="P145" s="111">
        <v>0.57799999999999996</v>
      </c>
      <c r="Q145" s="111">
        <v>12</v>
      </c>
      <c r="R145" s="111">
        <v>5</v>
      </c>
      <c r="S145" s="111">
        <v>0.56200000000000006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2332.23</v>
      </c>
      <c r="C146">
        <f t="shared" si="17"/>
        <v>2455.1999999999998</v>
      </c>
      <c r="D146" t="str">
        <f t="shared" si="18"/>
        <v>N/A</v>
      </c>
      <c r="E146">
        <f t="shared" si="19"/>
        <v>2</v>
      </c>
      <c r="F146" t="str">
        <f t="shared" si="20"/>
        <v>N/A</v>
      </c>
      <c r="G146">
        <f t="shared" si="21"/>
        <v>2345.8798999999999</v>
      </c>
      <c r="H146" s="111"/>
      <c r="N146" s="111" t="s">
        <v>118</v>
      </c>
      <c r="O146" s="111">
        <v>0.42799999999999999</v>
      </c>
      <c r="P146" s="111">
        <v>0.4</v>
      </c>
      <c r="Q146" s="111">
        <v>4</v>
      </c>
      <c r="R146" s="111">
        <v>7</v>
      </c>
      <c r="S146" s="111">
        <v>0.41799999999999998</v>
      </c>
      <c r="T146" s="111">
        <v>0.35199999999999998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3.6850000000000001</v>
      </c>
      <c r="P147" s="111">
        <v>4.03</v>
      </c>
      <c r="Q147" s="111">
        <v>46</v>
      </c>
      <c r="R147" s="111">
        <v>4</v>
      </c>
      <c r="S147" s="111">
        <v>3.875</v>
      </c>
      <c r="T147" s="111">
        <v>3.85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4506.54</v>
      </c>
      <c r="P148" s="111">
        <v>4664.2597999999998</v>
      </c>
      <c r="Q148" s="111" t="s">
        <v>71</v>
      </c>
      <c r="R148" s="111">
        <v>2</v>
      </c>
      <c r="S148" s="111" t="s">
        <v>71</v>
      </c>
      <c r="T148" s="111">
        <v>4498.0801000000001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798</v>
      </c>
      <c r="O149" s="111">
        <v>5437.73</v>
      </c>
      <c r="P149" s="111">
        <v>5821.3701000000001</v>
      </c>
      <c r="Q149" s="111" t="s">
        <v>71</v>
      </c>
      <c r="R149" s="111">
        <v>2</v>
      </c>
      <c r="S149" s="111" t="s">
        <v>71</v>
      </c>
      <c r="T149" s="111">
        <v>5512.1801999999998</v>
      </c>
      <c r="U149" s="111" t="s">
        <v>798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799</v>
      </c>
      <c r="O150" s="111">
        <v>5623.6899000000003</v>
      </c>
      <c r="P150" s="111">
        <v>6036.9102000000003</v>
      </c>
      <c r="Q150" s="111" t="s">
        <v>71</v>
      </c>
      <c r="R150" s="111">
        <v>3</v>
      </c>
      <c r="S150" s="111" t="s">
        <v>71</v>
      </c>
      <c r="T150" s="111">
        <v>5717.9502000000002</v>
      </c>
      <c r="U150" s="111" t="s">
        <v>799</v>
      </c>
      <c r="V150" s="111" t="s">
        <v>412</v>
      </c>
    </row>
    <row r="151" spans="1:22" x14ac:dyDescent="0.2">
      <c r="A151" s="111" t="s">
        <v>128</v>
      </c>
      <c r="B151">
        <f t="shared" si="16"/>
        <v>1.605</v>
      </c>
      <c r="C151">
        <f t="shared" si="17"/>
        <v>1.79</v>
      </c>
      <c r="D151">
        <f t="shared" si="18"/>
        <v>46</v>
      </c>
      <c r="E151">
        <f t="shared" si="19"/>
        <v>5</v>
      </c>
      <c r="F151">
        <f t="shared" si="20"/>
        <v>1.7350000000000001</v>
      </c>
      <c r="G151">
        <f t="shared" si="21"/>
        <v>1.69</v>
      </c>
      <c r="H151" s="111"/>
      <c r="N151" s="111" t="s">
        <v>800</v>
      </c>
      <c r="O151" s="111">
        <v>8346.1103999999996</v>
      </c>
      <c r="P151" s="111">
        <v>8724.7304999999997</v>
      </c>
      <c r="Q151" s="111">
        <v>38</v>
      </c>
      <c r="R151" s="111">
        <v>3</v>
      </c>
      <c r="S151" s="111">
        <v>8082.5698000000002</v>
      </c>
      <c r="T151" s="111">
        <v>8399.9902000000002</v>
      </c>
      <c r="U151" s="111" t="s">
        <v>800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801</v>
      </c>
      <c r="O152" s="111">
        <v>5859.1000999999997</v>
      </c>
      <c r="P152" s="111">
        <v>6113.5</v>
      </c>
      <c r="Q152" s="111" t="s">
        <v>71</v>
      </c>
      <c r="R152" s="111">
        <v>1</v>
      </c>
      <c r="S152" s="111" t="s">
        <v>71</v>
      </c>
      <c r="T152" s="111">
        <v>5791.8999000000003</v>
      </c>
      <c r="U152" s="111" t="s">
        <v>801</v>
      </c>
      <c r="V152" s="111" t="s">
        <v>412</v>
      </c>
    </row>
    <row r="153" spans="1:22" x14ac:dyDescent="0.2">
      <c r="A153" s="111" t="s">
        <v>284</v>
      </c>
      <c r="B153">
        <f t="shared" si="16"/>
        <v>0.32350000000000001</v>
      </c>
      <c r="C153">
        <f t="shared" si="17"/>
        <v>0.31950000000000001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802</v>
      </c>
      <c r="O153" s="111">
        <v>8586.9696999999996</v>
      </c>
      <c r="P153" s="111">
        <v>8668.1699000000008</v>
      </c>
      <c r="Q153" s="111">
        <v>40</v>
      </c>
      <c r="R153" s="111">
        <v>1</v>
      </c>
      <c r="S153" s="111">
        <v>7323.7402000000002</v>
      </c>
      <c r="T153" s="111">
        <v>8354.4599999999991</v>
      </c>
      <c r="U153" s="111" t="s">
        <v>802</v>
      </c>
      <c r="V153" s="111" t="s">
        <v>412</v>
      </c>
    </row>
    <row r="154" spans="1:22" x14ac:dyDescent="0.2">
      <c r="A154" s="111" t="s">
        <v>285</v>
      </c>
      <c r="B154">
        <f t="shared" si="16"/>
        <v>2.61</v>
      </c>
      <c r="C154">
        <f t="shared" si="17"/>
        <v>3</v>
      </c>
      <c r="D154">
        <f t="shared" si="18"/>
        <v>43</v>
      </c>
      <c r="E154">
        <f t="shared" si="19"/>
        <v>5</v>
      </c>
      <c r="F154">
        <f t="shared" si="20"/>
        <v>1.8149999999999999</v>
      </c>
      <c r="G154">
        <f t="shared" si="21"/>
        <v>2.76</v>
      </c>
      <c r="H154" s="111"/>
      <c r="N154" s="111" t="s">
        <v>803</v>
      </c>
      <c r="O154" s="111">
        <v>7423.6499000000003</v>
      </c>
      <c r="P154" s="111">
        <v>7857.9502000000002</v>
      </c>
      <c r="Q154" s="111">
        <v>44</v>
      </c>
      <c r="R154" s="111">
        <v>2</v>
      </c>
      <c r="S154" s="111">
        <v>7295.98</v>
      </c>
      <c r="T154" s="111">
        <v>7466.4399000000003</v>
      </c>
      <c r="U154" s="111" t="s">
        <v>803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804</v>
      </c>
      <c r="O155" s="111">
        <v>4765.5801000000001</v>
      </c>
      <c r="P155" s="111">
        <v>4908.9301999999998</v>
      </c>
      <c r="Q155" s="111" t="s">
        <v>71</v>
      </c>
      <c r="R155" s="111">
        <v>2</v>
      </c>
      <c r="S155" s="111" t="s">
        <v>71</v>
      </c>
      <c r="T155" s="111">
        <v>4780.6602000000003</v>
      </c>
      <c r="U155" s="111" t="s">
        <v>804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805</v>
      </c>
      <c r="O156" s="111">
        <v>6177.8798999999999</v>
      </c>
      <c r="P156" s="111">
        <v>6418.0497999999998</v>
      </c>
      <c r="Q156" s="111">
        <v>46</v>
      </c>
      <c r="R156" s="111">
        <v>1</v>
      </c>
      <c r="S156" s="111">
        <v>5596.6298999999999</v>
      </c>
      <c r="T156" s="111">
        <v>6080.1000999999997</v>
      </c>
      <c r="U156" s="111" t="s">
        <v>805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1075.1600000000001</v>
      </c>
      <c r="P157" s="111">
        <v>1110.9301</v>
      </c>
      <c r="Q157" s="111" t="s">
        <v>71</v>
      </c>
      <c r="R157" s="111">
        <v>2</v>
      </c>
      <c r="S157" s="111" t="s">
        <v>71</v>
      </c>
      <c r="T157" s="111">
        <v>1072.6500000000001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1.0920000000000001</v>
      </c>
      <c r="C158">
        <f t="shared" si="17"/>
        <v>1.06</v>
      </c>
      <c r="D158" t="str">
        <f t="shared" si="18"/>
        <v>N/A</v>
      </c>
      <c r="E158" t="str">
        <f t="shared" si="19"/>
        <v>N/A</v>
      </c>
      <c r="F158" t="str">
        <f t="shared" si="20"/>
        <v>N/A</v>
      </c>
      <c r="G158" t="str">
        <f t="shared" si="21"/>
        <v>N/A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6.15</v>
      </c>
      <c r="C159">
        <f t="shared" si="17"/>
        <v>6.3</v>
      </c>
      <c r="D159" t="str">
        <f t="shared" si="18"/>
        <v>N/A</v>
      </c>
      <c r="E159">
        <f t="shared" si="19"/>
        <v>18</v>
      </c>
      <c r="F159" t="str">
        <f t="shared" si="20"/>
        <v>N/A</v>
      </c>
      <c r="G159">
        <f t="shared" si="21"/>
        <v>6.15</v>
      </c>
      <c r="H159" s="111"/>
      <c r="N159" s="111" t="s">
        <v>765</v>
      </c>
      <c r="O159" s="111">
        <v>4682.7997999999998</v>
      </c>
      <c r="P159" s="111">
        <v>4904.96</v>
      </c>
      <c r="Q159" s="111">
        <v>44</v>
      </c>
      <c r="R159" s="111">
        <v>1</v>
      </c>
      <c r="S159" s="111">
        <v>4348.6899000000003</v>
      </c>
      <c r="T159" s="111">
        <v>4654.8301000000001</v>
      </c>
      <c r="U159" s="111" t="s">
        <v>765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806</v>
      </c>
      <c r="O160" s="111">
        <v>6099.7798000000003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806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1.2549999999999999</v>
      </c>
      <c r="C162">
        <f t="shared" si="17"/>
        <v>1.1399999999999999</v>
      </c>
      <c r="D162">
        <f t="shared" si="18"/>
        <v>48</v>
      </c>
      <c r="E162" t="str">
        <f t="shared" si="19"/>
        <v>N/A</v>
      </c>
      <c r="F162">
        <f t="shared" si="20"/>
        <v>1.1299999999999999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3.1749999999999998</v>
      </c>
      <c r="C163">
        <f t="shared" si="17"/>
        <v>3.35</v>
      </c>
      <c r="D163">
        <f t="shared" si="18"/>
        <v>15</v>
      </c>
      <c r="E163">
        <f t="shared" si="19"/>
        <v>2</v>
      </c>
      <c r="F163">
        <f t="shared" si="20"/>
        <v>3.2250000000000001</v>
      </c>
      <c r="G163">
        <f t="shared" si="21"/>
        <v>3.04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2661.6001000000001</v>
      </c>
      <c r="P164" s="111">
        <v>2771.1599000000001</v>
      </c>
      <c r="Q164" s="111">
        <v>43</v>
      </c>
      <c r="R164" s="111">
        <v>4</v>
      </c>
      <c r="S164" s="111">
        <v>2515.2600000000002</v>
      </c>
      <c r="T164" s="111">
        <v>2680.3400999999999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807</v>
      </c>
      <c r="O168" s="111">
        <v>7985.1201000000001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>
        <f t="shared" si="17"/>
        <v>310</v>
      </c>
      <c r="D170">
        <f t="shared" si="18"/>
        <v>36</v>
      </c>
      <c r="E170" t="str">
        <f t="shared" si="19"/>
        <v>N/A</v>
      </c>
      <c r="F170">
        <f t="shared" si="20"/>
        <v>320</v>
      </c>
      <c r="G170" t="str">
        <f t="shared" si="21"/>
        <v>N/A</v>
      </c>
      <c r="H170" s="111"/>
      <c r="N170" s="111" t="s">
        <v>124</v>
      </c>
      <c r="O170" s="111">
        <v>1802.0600999999999</v>
      </c>
      <c r="P170" s="111">
        <v>1867.4301</v>
      </c>
      <c r="Q170" s="111" t="s">
        <v>71</v>
      </c>
      <c r="R170" s="111">
        <v>2</v>
      </c>
      <c r="S170" s="111" t="s">
        <v>71</v>
      </c>
      <c r="T170" s="111">
        <v>1801.9301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1.5449999999999999</v>
      </c>
      <c r="P171" s="111">
        <v>1.45</v>
      </c>
      <c r="Q171" s="111">
        <v>39</v>
      </c>
      <c r="R171" s="111" t="s">
        <v>71</v>
      </c>
      <c r="S171" s="111">
        <v>1.36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1.6</v>
      </c>
      <c r="C173">
        <f t="shared" si="17"/>
        <v>1.87</v>
      </c>
      <c r="D173">
        <f t="shared" si="18"/>
        <v>39</v>
      </c>
      <c r="E173">
        <f t="shared" si="19"/>
        <v>3</v>
      </c>
      <c r="F173">
        <f t="shared" si="20"/>
        <v>1.1850000000000001</v>
      </c>
      <c r="G173">
        <f t="shared" si="21"/>
        <v>1.655</v>
      </c>
      <c r="H173" s="111"/>
      <c r="N173" s="111" t="s">
        <v>126</v>
      </c>
      <c r="O173" s="111">
        <v>19.14</v>
      </c>
      <c r="P173" s="111">
        <v>20.04</v>
      </c>
      <c r="Q173" s="111">
        <v>44</v>
      </c>
      <c r="R173" s="111">
        <v>1</v>
      </c>
      <c r="S173" s="111">
        <v>18.45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20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766</v>
      </c>
      <c r="O174" s="111">
        <v>0.49399999999999999</v>
      </c>
      <c r="P174" s="111">
        <v>0.52</v>
      </c>
      <c r="Q174" s="111">
        <v>43</v>
      </c>
      <c r="R174" s="111">
        <v>33</v>
      </c>
      <c r="S174" s="111">
        <v>0.55200000000000005</v>
      </c>
      <c r="T174" s="111">
        <v>0.54800000000000004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790</v>
      </c>
      <c r="N177" s="111" t="s">
        <v>404</v>
      </c>
      <c r="O177" s="111">
        <v>2332.23</v>
      </c>
      <c r="P177" s="111">
        <v>2455.1999999999998</v>
      </c>
      <c r="Q177" s="111" t="s">
        <v>71</v>
      </c>
      <c r="R177" s="111">
        <v>2</v>
      </c>
      <c r="S177" s="111" t="s">
        <v>71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0.41</v>
      </c>
      <c r="C182">
        <f t="shared" si="17"/>
        <v>0.436</v>
      </c>
      <c r="D182">
        <f t="shared" si="18"/>
        <v>41</v>
      </c>
      <c r="E182">
        <f t="shared" si="19"/>
        <v>31</v>
      </c>
      <c r="F182">
        <f t="shared" si="20"/>
        <v>0.41299999999999998</v>
      </c>
      <c r="G182">
        <f t="shared" si="21"/>
        <v>0.38600000000000001</v>
      </c>
      <c r="H182" s="111"/>
      <c r="N182" s="111" t="s">
        <v>128</v>
      </c>
      <c r="O182" s="111">
        <v>1.605</v>
      </c>
      <c r="P182" s="111">
        <v>1.79</v>
      </c>
      <c r="Q182" s="111">
        <v>46</v>
      </c>
      <c r="R182" s="111">
        <v>5</v>
      </c>
      <c r="S182" s="111">
        <v>1.7350000000000001</v>
      </c>
      <c r="T182" s="111">
        <v>1.69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1.0940000000000001</v>
      </c>
      <c r="C184">
        <f t="shared" si="17"/>
        <v>1.0760000000000001</v>
      </c>
      <c r="D184">
        <f t="shared" si="18"/>
        <v>36</v>
      </c>
      <c r="E184" t="str">
        <f t="shared" si="19"/>
        <v>N/A</v>
      </c>
      <c r="F184">
        <f t="shared" si="20"/>
        <v>1.1379999999999999</v>
      </c>
      <c r="G184" t="str">
        <f t="shared" si="21"/>
        <v>N/A</v>
      </c>
      <c r="H184" s="111"/>
      <c r="N184" s="111" t="s">
        <v>284</v>
      </c>
      <c r="O184" s="111">
        <v>0.32350000000000001</v>
      </c>
      <c r="P184" s="111">
        <v>0.31950000000000001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7.04</v>
      </c>
      <c r="C185">
        <f t="shared" si="17"/>
        <v>6.95</v>
      </c>
      <c r="D185">
        <f t="shared" si="18"/>
        <v>42</v>
      </c>
      <c r="E185" t="str">
        <f t="shared" si="19"/>
        <v>N/A</v>
      </c>
      <c r="F185">
        <f t="shared" si="20"/>
        <v>6.29</v>
      </c>
      <c r="G185" t="str">
        <f t="shared" si="21"/>
        <v>N/A</v>
      </c>
      <c r="H185" s="111"/>
      <c r="N185" s="111" t="s">
        <v>285</v>
      </c>
      <c r="O185" s="111">
        <v>2.61</v>
      </c>
      <c r="P185" s="111">
        <v>3</v>
      </c>
      <c r="Q185" s="111">
        <v>43</v>
      </c>
      <c r="R185" s="111">
        <v>5</v>
      </c>
      <c r="S185" s="111">
        <v>1.8149999999999999</v>
      </c>
      <c r="T185" s="111">
        <v>2.76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767</v>
      </c>
      <c r="O188" s="111">
        <v>4.93</v>
      </c>
      <c r="P188" s="111">
        <v>4.8499999999999996</v>
      </c>
      <c r="Q188" s="111">
        <v>44</v>
      </c>
      <c r="R188" s="111">
        <v>50</v>
      </c>
      <c r="S188" s="111">
        <v>4.71</v>
      </c>
      <c r="T188" s="111">
        <v>4.74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1.0920000000000001</v>
      </c>
      <c r="P189" s="111">
        <v>1.06</v>
      </c>
      <c r="Q189" s="111" t="s">
        <v>71</v>
      </c>
      <c r="R189" s="111" t="s">
        <v>71</v>
      </c>
      <c r="S189" s="111" t="s">
        <v>71</v>
      </c>
      <c r="T189" s="111" t="s">
        <v>71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17.5</v>
      </c>
      <c r="C190">
        <f t="shared" si="17"/>
        <v>16.64</v>
      </c>
      <c r="D190">
        <f t="shared" si="18"/>
        <v>1</v>
      </c>
      <c r="E190">
        <f t="shared" si="19"/>
        <v>11</v>
      </c>
      <c r="F190">
        <f t="shared" si="20"/>
        <v>17.3</v>
      </c>
      <c r="G190">
        <f t="shared" si="21"/>
        <v>16.96</v>
      </c>
      <c r="H190" s="111"/>
      <c r="N190" s="111" t="s">
        <v>288</v>
      </c>
      <c r="O190" s="111">
        <v>6.15</v>
      </c>
      <c r="P190" s="111">
        <v>6.3</v>
      </c>
      <c r="Q190" s="111" t="s">
        <v>71</v>
      </c>
      <c r="R190" s="111">
        <v>18</v>
      </c>
      <c r="S190" s="111" t="s">
        <v>71</v>
      </c>
      <c r="T190" s="111">
        <v>6.15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2.16</v>
      </c>
      <c r="C191">
        <f t="shared" si="17"/>
        <v>2.04</v>
      </c>
      <c r="D191">
        <f t="shared" si="18"/>
        <v>32</v>
      </c>
      <c r="E191" t="str">
        <f t="shared" si="19"/>
        <v>N/A</v>
      </c>
      <c r="F191">
        <f t="shared" si="20"/>
        <v>2.1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1.08</v>
      </c>
      <c r="C193">
        <f t="shared" si="17"/>
        <v>1.075</v>
      </c>
      <c r="D193">
        <f t="shared" si="18"/>
        <v>32</v>
      </c>
      <c r="E193" t="str">
        <f t="shared" si="19"/>
        <v>N/A</v>
      </c>
      <c r="F193">
        <f t="shared" si="20"/>
        <v>0.85199999999999998</v>
      </c>
      <c r="G193" t="str">
        <f t="shared" si="21"/>
        <v>N/A</v>
      </c>
      <c r="H193" s="111"/>
      <c r="N193" s="111" t="s">
        <v>131</v>
      </c>
      <c r="O193" s="111">
        <v>1.2549999999999999</v>
      </c>
      <c r="P193" s="111">
        <v>1.1399999999999999</v>
      </c>
      <c r="Q193" s="111">
        <v>48</v>
      </c>
      <c r="R193" s="111" t="s">
        <v>71</v>
      </c>
      <c r="S193" s="111">
        <v>1.1299999999999999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3.1749999999999998</v>
      </c>
      <c r="P194" s="111">
        <v>3.35</v>
      </c>
      <c r="Q194" s="111">
        <v>15</v>
      </c>
      <c r="R194" s="111">
        <v>2</v>
      </c>
      <c r="S194" s="111">
        <v>3.2250000000000001</v>
      </c>
      <c r="T194" s="111">
        <v>3.04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0.74099999999999999</v>
      </c>
      <c r="C195">
        <f t="shared" si="17"/>
        <v>0.80900000000000005</v>
      </c>
      <c r="D195" t="str">
        <f t="shared" si="18"/>
        <v>N/A</v>
      </c>
      <c r="E195">
        <f t="shared" si="19"/>
        <v>19</v>
      </c>
      <c r="F195" t="str">
        <f t="shared" si="20"/>
        <v>N/A</v>
      </c>
      <c r="G195">
        <f t="shared" si="21"/>
        <v>0.78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6.07</v>
      </c>
      <c r="C197">
        <f t="shared" ref="C197:C260" si="23">VLOOKUP($A197,$N$5:$U$375,3,FALSE)</f>
        <v>6.52</v>
      </c>
      <c r="D197">
        <f t="shared" ref="D197:D260" si="24">VLOOKUP($A197,$N$5:$U$375,4,FALSE)</f>
        <v>42</v>
      </c>
      <c r="E197">
        <f t="shared" ref="E197:E260" si="25">VLOOKUP($A197,$N$5:$U$375,5,FALSE)</f>
        <v>27</v>
      </c>
      <c r="F197">
        <f t="shared" ref="F197:F260" si="26">VLOOKUP($A197,$N$5:$U$375,6,FALSE)</f>
        <v>6.48</v>
      </c>
      <c r="G197">
        <f t="shared" ref="G197:G260" si="27">VLOOKUP($A197,$N$5:$U$375,7,FALSE)</f>
        <v>6.53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39</v>
      </c>
      <c r="C198">
        <f t="shared" si="23"/>
        <v>0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768</v>
      </c>
      <c r="O198" s="111">
        <v>0.39700000000000002</v>
      </c>
      <c r="P198" s="111">
        <v>0.39100000000000001</v>
      </c>
      <c r="Q198" s="111">
        <v>42</v>
      </c>
      <c r="R198" s="111" t="s">
        <v>71</v>
      </c>
      <c r="S198" s="111">
        <v>0.39400000000000002</v>
      </c>
      <c r="T198" s="111" t="s">
        <v>71</v>
      </c>
      <c r="U198" s="111" t="s">
        <v>769</v>
      </c>
      <c r="V198" s="111" t="s">
        <v>412</v>
      </c>
    </row>
    <row r="199" spans="1:22" x14ac:dyDescent="0.2">
      <c r="A199" s="111" t="s">
        <v>309</v>
      </c>
      <c r="B199">
        <f t="shared" si="22"/>
        <v>1.04</v>
      </c>
      <c r="C199">
        <f t="shared" si="23"/>
        <v>1</v>
      </c>
      <c r="D199">
        <f t="shared" si="24"/>
        <v>43</v>
      </c>
      <c r="E199" t="str">
        <f t="shared" si="25"/>
        <v>N/A</v>
      </c>
      <c r="F199">
        <f t="shared" si="26"/>
        <v>0.9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0.252</v>
      </c>
      <c r="C200">
        <f t="shared" si="23"/>
        <v>0.23</v>
      </c>
      <c r="D200" t="str">
        <f t="shared" si="24"/>
        <v>N/A</v>
      </c>
      <c r="E200" t="str">
        <f t="shared" si="25"/>
        <v>N/A</v>
      </c>
      <c r="F200" t="str">
        <f t="shared" si="26"/>
        <v>N/A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0.21</v>
      </c>
      <c r="C201">
        <f t="shared" si="23"/>
        <v>0.19600000000000001</v>
      </c>
      <c r="D201">
        <f t="shared" si="24"/>
        <v>20</v>
      </c>
      <c r="E201" t="str">
        <f t="shared" si="25"/>
        <v>N/A</v>
      </c>
      <c r="F201">
        <f t="shared" si="26"/>
        <v>0.218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314</v>
      </c>
      <c r="P202" s="111">
        <v>310</v>
      </c>
      <c r="Q202" s="111">
        <v>36</v>
      </c>
      <c r="R202" s="111" t="s">
        <v>71</v>
      </c>
      <c r="S202" s="111">
        <v>320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1.68</v>
      </c>
      <c r="C203">
        <f t="shared" si="23"/>
        <v>1.57</v>
      </c>
      <c r="D203">
        <f t="shared" si="24"/>
        <v>30</v>
      </c>
      <c r="E203" t="str">
        <f t="shared" si="25"/>
        <v>N/A</v>
      </c>
      <c r="F203">
        <f t="shared" si="26"/>
        <v>1.68</v>
      </c>
      <c r="G203" t="str">
        <f t="shared" si="27"/>
        <v>N/A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3.33</v>
      </c>
      <c r="C204">
        <f t="shared" si="23"/>
        <v>4.04</v>
      </c>
      <c r="D204" t="str">
        <f t="shared" si="24"/>
        <v>N/A</v>
      </c>
      <c r="E204">
        <f t="shared" si="25"/>
        <v>17</v>
      </c>
      <c r="F204" t="str">
        <f t="shared" si="26"/>
        <v>N/A</v>
      </c>
      <c r="G204">
        <f t="shared" si="27"/>
        <v>3.79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1.6</v>
      </c>
      <c r="P205" s="111">
        <v>1.87</v>
      </c>
      <c r="Q205" s="111">
        <v>39</v>
      </c>
      <c r="R205" s="111">
        <v>3</v>
      </c>
      <c r="S205" s="111">
        <v>1.1850000000000001</v>
      </c>
      <c r="T205" s="111">
        <v>1.655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>
        <v>1.64</v>
      </c>
      <c r="Q206" s="111">
        <v>20</v>
      </c>
      <c r="R206" s="111" t="s">
        <v>71</v>
      </c>
      <c r="S206" s="111">
        <v>1.87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0.66</v>
      </c>
      <c r="C209">
        <f t="shared" si="23"/>
        <v>0.57499999999999996</v>
      </c>
      <c r="D209">
        <f t="shared" si="24"/>
        <v>8</v>
      </c>
      <c r="E209">
        <f t="shared" si="25"/>
        <v>21</v>
      </c>
      <c r="F209">
        <f t="shared" si="26"/>
        <v>0.65</v>
      </c>
      <c r="G209">
        <f t="shared" si="27"/>
        <v>0.57499999999999996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5.25</v>
      </c>
      <c r="C211">
        <f t="shared" si="23"/>
        <v>4.9800000000000004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2.37</v>
      </c>
      <c r="C212">
        <f t="shared" si="23"/>
        <v>2.41</v>
      </c>
      <c r="D212">
        <f t="shared" si="24"/>
        <v>40</v>
      </c>
      <c r="E212">
        <f t="shared" si="25"/>
        <v>16</v>
      </c>
      <c r="F212">
        <f t="shared" si="26"/>
        <v>2.08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36.799999999999997</v>
      </c>
      <c r="C213">
        <f t="shared" si="23"/>
        <v>46.2</v>
      </c>
      <c r="D213">
        <f t="shared" si="24"/>
        <v>37</v>
      </c>
      <c r="E213">
        <f t="shared" si="25"/>
        <v>4</v>
      </c>
      <c r="F213">
        <f t="shared" si="26"/>
        <v>35.799999999999997</v>
      </c>
      <c r="G213">
        <f t="shared" si="27"/>
        <v>36</v>
      </c>
      <c r="H213" s="111"/>
      <c r="N213" s="111" t="s">
        <v>137</v>
      </c>
      <c r="O213" s="111">
        <v>0.41</v>
      </c>
      <c r="P213" s="111">
        <v>0.436</v>
      </c>
      <c r="Q213" s="111">
        <v>41</v>
      </c>
      <c r="R213" s="111">
        <v>31</v>
      </c>
      <c r="S213" s="111">
        <v>0.41299999999999998</v>
      </c>
      <c r="T213" s="111">
        <v>0.38600000000000001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1.0940000000000001</v>
      </c>
      <c r="P215" s="111">
        <v>1.0760000000000001</v>
      </c>
      <c r="Q215" s="111">
        <v>36</v>
      </c>
      <c r="R215" s="111" t="s">
        <v>71</v>
      </c>
      <c r="S215" s="111">
        <v>1.1379999999999999</v>
      </c>
      <c r="T215" s="111" t="s">
        <v>71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7.04</v>
      </c>
      <c r="P216" s="111">
        <v>6.95</v>
      </c>
      <c r="Q216" s="111">
        <v>42</v>
      </c>
      <c r="R216" s="111" t="s">
        <v>71</v>
      </c>
      <c r="S216" s="111">
        <v>6.29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3.12</v>
      </c>
      <c r="C217">
        <f t="shared" si="23"/>
        <v>3.46</v>
      </c>
      <c r="D217" t="str">
        <f t="shared" si="24"/>
        <v>N/A</v>
      </c>
      <c r="E217">
        <f t="shared" si="25"/>
        <v>11</v>
      </c>
      <c r="F217" t="str">
        <f t="shared" si="26"/>
        <v>N/A</v>
      </c>
      <c r="G217">
        <f t="shared" si="27"/>
        <v>3.39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0.46</v>
      </c>
      <c r="C218">
        <f t="shared" si="23"/>
        <v>0.45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17.5</v>
      </c>
      <c r="P221" s="111">
        <v>16.64</v>
      </c>
      <c r="Q221" s="111">
        <v>1</v>
      </c>
      <c r="R221" s="111">
        <v>11</v>
      </c>
      <c r="S221" s="111">
        <v>17.3</v>
      </c>
      <c r="T221" s="111">
        <v>16.96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24.46</v>
      </c>
      <c r="C222">
        <f t="shared" si="23"/>
        <v>24.36</v>
      </c>
      <c r="D222">
        <f t="shared" si="24"/>
        <v>39</v>
      </c>
      <c r="E222">
        <f t="shared" si="25"/>
        <v>51</v>
      </c>
      <c r="F222">
        <f t="shared" si="26"/>
        <v>20.76</v>
      </c>
      <c r="G222">
        <f t="shared" si="27"/>
        <v>21.36</v>
      </c>
      <c r="H222" s="111"/>
      <c r="N222" s="111" t="s">
        <v>144</v>
      </c>
      <c r="O222" s="111">
        <v>2.16</v>
      </c>
      <c r="P222" s="111">
        <v>2.04</v>
      </c>
      <c r="Q222" s="111">
        <v>32</v>
      </c>
      <c r="R222" s="111" t="s">
        <v>71</v>
      </c>
      <c r="S222" s="111">
        <v>2.1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4.21</v>
      </c>
      <c r="C223">
        <f t="shared" si="23"/>
        <v>4.0599999999999996</v>
      </c>
      <c r="D223">
        <f t="shared" si="24"/>
        <v>46</v>
      </c>
      <c r="E223">
        <f t="shared" si="25"/>
        <v>50</v>
      </c>
      <c r="F223">
        <f t="shared" si="26"/>
        <v>3.96</v>
      </c>
      <c r="G223">
        <f t="shared" si="27"/>
        <v>3.63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2.48</v>
      </c>
      <c r="C224">
        <f t="shared" si="23"/>
        <v>2.75</v>
      </c>
      <c r="D224">
        <f t="shared" si="24"/>
        <v>36</v>
      </c>
      <c r="E224">
        <f t="shared" si="25"/>
        <v>5</v>
      </c>
      <c r="F224">
        <f t="shared" si="26"/>
        <v>2.73</v>
      </c>
      <c r="G224">
        <f t="shared" si="27"/>
        <v>2.7</v>
      </c>
      <c r="H224" s="111"/>
      <c r="N224" s="111" t="s">
        <v>146</v>
      </c>
      <c r="O224" s="111">
        <v>1.08</v>
      </c>
      <c r="P224" s="111">
        <v>1.075</v>
      </c>
      <c r="Q224" s="111">
        <v>32</v>
      </c>
      <c r="R224" s="111" t="s">
        <v>71</v>
      </c>
      <c r="S224" s="111">
        <v>0.85199999999999998</v>
      </c>
      <c r="T224" s="111" t="s">
        <v>71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0.49199999999999999</v>
      </c>
      <c r="C226">
        <f t="shared" si="23"/>
        <v>0.48599999999999999</v>
      </c>
      <c r="D226">
        <f t="shared" si="24"/>
        <v>25</v>
      </c>
      <c r="E226" t="str">
        <f t="shared" si="25"/>
        <v>N/A</v>
      </c>
      <c r="F226">
        <f t="shared" si="26"/>
        <v>0.48199999999999998</v>
      </c>
      <c r="G226" t="str">
        <f t="shared" si="27"/>
        <v>N/A</v>
      </c>
      <c r="H226" s="111"/>
      <c r="N226" s="111" t="s">
        <v>148</v>
      </c>
      <c r="O226" s="111">
        <v>0.74099999999999999</v>
      </c>
      <c r="P226" s="111">
        <v>0.80900000000000005</v>
      </c>
      <c r="Q226" s="111" t="s">
        <v>71</v>
      </c>
      <c r="R226" s="111">
        <v>19</v>
      </c>
      <c r="S226" s="111" t="s">
        <v>71</v>
      </c>
      <c r="T226" s="111">
        <v>0.78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27.46</v>
      </c>
      <c r="C227">
        <f t="shared" si="23"/>
        <v>29.86</v>
      </c>
      <c r="D227">
        <f t="shared" si="24"/>
        <v>15</v>
      </c>
      <c r="E227">
        <f t="shared" si="25"/>
        <v>2</v>
      </c>
      <c r="F227">
        <f t="shared" si="26"/>
        <v>29.2</v>
      </c>
      <c r="G227">
        <f t="shared" si="27"/>
        <v>27.5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6.07</v>
      </c>
      <c r="P228" s="111">
        <v>6.52</v>
      </c>
      <c r="Q228" s="111">
        <v>42</v>
      </c>
      <c r="R228" s="111">
        <v>27</v>
      </c>
      <c r="S228" s="111">
        <v>6.48</v>
      </c>
      <c r="T228" s="111">
        <v>6.53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39</v>
      </c>
      <c r="P229" s="111">
        <v>0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2.68</v>
      </c>
      <c r="C230">
        <f t="shared" si="23"/>
        <v>2.5499999999999998</v>
      </c>
      <c r="D230">
        <f t="shared" si="24"/>
        <v>0</v>
      </c>
      <c r="E230">
        <f t="shared" si="25"/>
        <v>4</v>
      </c>
      <c r="F230">
        <f t="shared" si="26"/>
        <v>2.68</v>
      </c>
      <c r="G230">
        <f t="shared" si="27"/>
        <v>2.56</v>
      </c>
      <c r="H230" s="111"/>
      <c r="N230" s="111" t="s">
        <v>309</v>
      </c>
      <c r="O230" s="111">
        <v>1.04</v>
      </c>
      <c r="P230" s="111">
        <v>1</v>
      </c>
      <c r="Q230" s="111">
        <v>43</v>
      </c>
      <c r="R230" s="111" t="s">
        <v>71</v>
      </c>
      <c r="S230" s="111">
        <v>0.9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>
        <f t="shared" si="24"/>
        <v>34</v>
      </c>
      <c r="E231">
        <f t="shared" si="25"/>
        <v>31</v>
      </c>
      <c r="F231">
        <f t="shared" si="26"/>
        <v>0.59499999999999997</v>
      </c>
      <c r="G231">
        <f t="shared" si="27"/>
        <v>0.54</v>
      </c>
      <c r="H231" s="111"/>
      <c r="N231" s="111" t="s">
        <v>150</v>
      </c>
      <c r="O231" s="111">
        <v>0.252</v>
      </c>
      <c r="P231" s="111">
        <v>0.23</v>
      </c>
      <c r="Q231" s="111" t="s">
        <v>71</v>
      </c>
      <c r="R231" s="111" t="s">
        <v>71</v>
      </c>
      <c r="S231" s="111" t="s">
        <v>71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43.6</v>
      </c>
      <c r="C232">
        <f t="shared" si="23"/>
        <v>46.5</v>
      </c>
      <c r="D232" t="str">
        <f t="shared" si="24"/>
        <v>N/A</v>
      </c>
      <c r="E232">
        <f t="shared" si="25"/>
        <v>2</v>
      </c>
      <c r="F232" t="str">
        <f t="shared" si="26"/>
        <v>N/A</v>
      </c>
      <c r="G232">
        <f t="shared" si="27"/>
        <v>43.54</v>
      </c>
      <c r="H232" s="111"/>
      <c r="N232" s="111" t="s">
        <v>310</v>
      </c>
      <c r="O232" s="111">
        <v>0.21</v>
      </c>
      <c r="P232" s="111">
        <v>0.19600000000000001</v>
      </c>
      <c r="Q232" s="111">
        <v>20</v>
      </c>
      <c r="R232" s="111" t="s">
        <v>71</v>
      </c>
      <c r="S232" s="111">
        <v>0.218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2.94</v>
      </c>
      <c r="C233">
        <f t="shared" si="23"/>
        <v>3.08</v>
      </c>
      <c r="D233" t="str">
        <f t="shared" si="24"/>
        <v>N/A</v>
      </c>
      <c r="E233">
        <f t="shared" si="25"/>
        <v>2</v>
      </c>
      <c r="F233" t="str">
        <f t="shared" si="26"/>
        <v>N/A</v>
      </c>
      <c r="G233">
        <f t="shared" si="27"/>
        <v>2.96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0.67800000000000005</v>
      </c>
      <c r="C234">
        <f t="shared" si="23"/>
        <v>0.7</v>
      </c>
      <c r="D234" t="str">
        <f t="shared" si="24"/>
        <v>N/A</v>
      </c>
      <c r="E234" t="str">
        <f t="shared" si="25"/>
        <v>N/A</v>
      </c>
      <c r="F234" t="str">
        <f t="shared" si="26"/>
        <v>N/A</v>
      </c>
      <c r="G234" t="str">
        <f t="shared" si="27"/>
        <v>N/A</v>
      </c>
      <c r="H234" s="111"/>
      <c r="N234" s="111" t="s">
        <v>312</v>
      </c>
      <c r="O234" s="111">
        <v>1.68</v>
      </c>
      <c r="P234" s="111">
        <v>1.57</v>
      </c>
      <c r="Q234" s="111">
        <v>30</v>
      </c>
      <c r="R234" s="111" t="s">
        <v>71</v>
      </c>
      <c r="S234" s="111">
        <v>1.68</v>
      </c>
      <c r="T234" s="111" t="s">
        <v>71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3.33</v>
      </c>
      <c r="P235" s="111">
        <v>4.04</v>
      </c>
      <c r="Q235" s="111" t="s">
        <v>71</v>
      </c>
      <c r="R235" s="111">
        <v>17</v>
      </c>
      <c r="S235" s="111" t="s">
        <v>71</v>
      </c>
      <c r="T235" s="111">
        <v>3.79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808</v>
      </c>
      <c r="O240" s="111">
        <v>1.4</v>
      </c>
      <c r="P240" s="111">
        <v>1.46</v>
      </c>
      <c r="Q240" s="111" t="s">
        <v>71</v>
      </c>
      <c r="R240" s="111">
        <v>26</v>
      </c>
      <c r="S240" s="111" t="s">
        <v>71</v>
      </c>
      <c r="T240" s="111">
        <v>1.33</v>
      </c>
      <c r="U240" s="111" t="s">
        <v>776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0.66</v>
      </c>
      <c r="P241" s="111">
        <v>0.57499999999999996</v>
      </c>
      <c r="Q241" s="111">
        <v>8</v>
      </c>
      <c r="R241" s="111">
        <v>21</v>
      </c>
      <c r="S241" s="111">
        <v>0.65</v>
      </c>
      <c r="T241" s="111">
        <v>0.57499999999999996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0.38</v>
      </c>
      <c r="C242">
        <f t="shared" si="23"/>
        <v>0.41799999999999998</v>
      </c>
      <c r="D242">
        <f t="shared" si="24"/>
        <v>28</v>
      </c>
      <c r="E242">
        <f t="shared" si="25"/>
        <v>18</v>
      </c>
      <c r="F242">
        <f t="shared" si="26"/>
        <v>0.47799999999999998</v>
      </c>
      <c r="G242">
        <f t="shared" si="27"/>
        <v>0.42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5.25</v>
      </c>
      <c r="P243" s="111">
        <v>4.9800000000000004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2.37</v>
      </c>
      <c r="P244" s="111">
        <v>2.41</v>
      </c>
      <c r="Q244" s="111">
        <v>40</v>
      </c>
      <c r="R244" s="111">
        <v>16</v>
      </c>
      <c r="S244" s="111">
        <v>2.08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43</v>
      </c>
      <c r="C245">
        <f t="shared" si="23"/>
        <v>49.95</v>
      </c>
      <c r="D245">
        <f t="shared" si="24"/>
        <v>10</v>
      </c>
      <c r="E245">
        <f t="shared" si="25"/>
        <v>1</v>
      </c>
      <c r="F245">
        <f t="shared" si="26"/>
        <v>46.5</v>
      </c>
      <c r="G245">
        <f t="shared" si="27"/>
        <v>43</v>
      </c>
      <c r="H245" s="111"/>
      <c r="N245" s="111" t="s">
        <v>153</v>
      </c>
      <c r="O245" s="111">
        <v>36.799999999999997</v>
      </c>
      <c r="P245" s="111">
        <v>46.2</v>
      </c>
      <c r="Q245" s="111">
        <v>37</v>
      </c>
      <c r="R245" s="111">
        <v>4</v>
      </c>
      <c r="S245" s="111">
        <v>35.799999999999997</v>
      </c>
      <c r="T245" s="111">
        <v>36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33.6</v>
      </c>
      <c r="C246">
        <f t="shared" si="23"/>
        <v>30</v>
      </c>
      <c r="D246">
        <f t="shared" si="24"/>
        <v>8</v>
      </c>
      <c r="E246">
        <f t="shared" si="25"/>
        <v>23</v>
      </c>
      <c r="F246">
        <f t="shared" si="26"/>
        <v>33</v>
      </c>
      <c r="G246">
        <f t="shared" si="27"/>
        <v>32.4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2.3199999999999998</v>
      </c>
      <c r="C247">
        <f t="shared" si="23"/>
        <v>2.25</v>
      </c>
      <c r="D247">
        <f t="shared" si="24"/>
        <v>26</v>
      </c>
      <c r="E247" t="str">
        <f t="shared" si="25"/>
        <v>N/A</v>
      </c>
      <c r="F247">
        <f t="shared" si="26"/>
        <v>2.3199999999999998</v>
      </c>
      <c r="G247" t="str">
        <f t="shared" si="27"/>
        <v>N/A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18.73</v>
      </c>
      <c r="C248">
        <f t="shared" si="23"/>
        <v>19.91</v>
      </c>
      <c r="D248">
        <f t="shared" si="24"/>
        <v>43</v>
      </c>
      <c r="E248">
        <f t="shared" si="25"/>
        <v>13</v>
      </c>
      <c r="F248">
        <f t="shared" si="26"/>
        <v>18.91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2.88</v>
      </c>
      <c r="C249">
        <f t="shared" si="23"/>
        <v>2.7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156</v>
      </c>
      <c r="O249" s="111">
        <v>3.12</v>
      </c>
      <c r="P249" s="111">
        <v>3.46</v>
      </c>
      <c r="Q249" s="111" t="s">
        <v>71</v>
      </c>
      <c r="R249" s="111">
        <v>11</v>
      </c>
      <c r="S249" s="111" t="s">
        <v>71</v>
      </c>
      <c r="T249" s="111">
        <v>3.39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0.46</v>
      </c>
      <c r="P250" s="111">
        <v>0.45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16.190000000000001</v>
      </c>
      <c r="C251">
        <f t="shared" si="23"/>
        <v>17.89</v>
      </c>
      <c r="D251">
        <f t="shared" si="24"/>
        <v>43</v>
      </c>
      <c r="E251">
        <f t="shared" si="25"/>
        <v>6</v>
      </c>
      <c r="F251">
        <f t="shared" si="26"/>
        <v>15.79</v>
      </c>
      <c r="G251">
        <f t="shared" si="27"/>
        <v>16.8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10.28</v>
      </c>
      <c r="C252">
        <f t="shared" si="23"/>
        <v>11.3</v>
      </c>
      <c r="D252">
        <f t="shared" si="24"/>
        <v>36</v>
      </c>
      <c r="E252">
        <f t="shared" si="25"/>
        <v>15</v>
      </c>
      <c r="F252">
        <f t="shared" si="26"/>
        <v>11.4</v>
      </c>
      <c r="G252">
        <f t="shared" si="27"/>
        <v>11.42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0.88800000000000001</v>
      </c>
      <c r="C253">
        <f t="shared" si="23"/>
        <v>0.83599999999999997</v>
      </c>
      <c r="D253">
        <f t="shared" si="24"/>
        <v>27</v>
      </c>
      <c r="E253">
        <f t="shared" si="25"/>
        <v>31</v>
      </c>
      <c r="F253">
        <f t="shared" si="26"/>
        <v>0.83</v>
      </c>
      <c r="G253">
        <f t="shared" si="27"/>
        <v>0.77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24.46</v>
      </c>
      <c r="P254" s="111">
        <v>24.36</v>
      </c>
      <c r="Q254" s="111">
        <v>39</v>
      </c>
      <c r="R254" s="111">
        <v>51</v>
      </c>
      <c r="S254" s="111">
        <v>20.76</v>
      </c>
      <c r="T254" s="111">
        <v>21.36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2.82</v>
      </c>
      <c r="C255">
        <f t="shared" si="23"/>
        <v>3.1</v>
      </c>
      <c r="D255">
        <f t="shared" si="24"/>
        <v>17</v>
      </c>
      <c r="E255">
        <f t="shared" si="25"/>
        <v>1</v>
      </c>
      <c r="F255">
        <f t="shared" si="26"/>
        <v>2.8</v>
      </c>
      <c r="G255">
        <f t="shared" si="27"/>
        <v>2.79</v>
      </c>
      <c r="H255" s="111"/>
      <c r="N255" s="111" t="s">
        <v>159</v>
      </c>
      <c r="O255" s="111">
        <v>4.21</v>
      </c>
      <c r="P255" s="111">
        <v>4.0599999999999996</v>
      </c>
      <c r="Q255" s="111">
        <v>46</v>
      </c>
      <c r="R255" s="111">
        <v>50</v>
      </c>
      <c r="S255" s="111">
        <v>3.96</v>
      </c>
      <c r="T255" s="111">
        <v>3.63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2.48</v>
      </c>
      <c r="P256" s="111">
        <v>2.75</v>
      </c>
      <c r="Q256" s="111">
        <v>36</v>
      </c>
      <c r="R256" s="111">
        <v>5</v>
      </c>
      <c r="S256" s="111">
        <v>2.73</v>
      </c>
      <c r="T256" s="111">
        <v>2.7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5.45</v>
      </c>
      <c r="C258">
        <f t="shared" si="23"/>
        <v>5.29</v>
      </c>
      <c r="D258">
        <f t="shared" si="24"/>
        <v>41</v>
      </c>
      <c r="E258">
        <f t="shared" si="25"/>
        <v>55</v>
      </c>
      <c r="F258">
        <f t="shared" si="26"/>
        <v>4.6485000000000003</v>
      </c>
      <c r="G258">
        <f t="shared" si="27"/>
        <v>4.7888999999999999</v>
      </c>
      <c r="H258" s="111"/>
      <c r="N258" s="111" t="s">
        <v>162</v>
      </c>
      <c r="O258" s="111">
        <v>0.49199999999999999</v>
      </c>
      <c r="P258" s="111">
        <v>0.48599999999999999</v>
      </c>
      <c r="Q258" s="111">
        <v>25</v>
      </c>
      <c r="R258" s="111" t="s">
        <v>71</v>
      </c>
      <c r="S258" s="111">
        <v>0.48199999999999998</v>
      </c>
      <c r="T258" s="111" t="s">
        <v>71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27.46</v>
      </c>
      <c r="P259" s="111">
        <v>29.86</v>
      </c>
      <c r="Q259" s="111">
        <v>15</v>
      </c>
      <c r="R259" s="111">
        <v>2</v>
      </c>
      <c r="S259" s="111">
        <v>29.2</v>
      </c>
      <c r="T259" s="111">
        <v>27.5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6.01</v>
      </c>
      <c r="C260">
        <f t="shared" si="23"/>
        <v>6.08</v>
      </c>
      <c r="D260" t="str">
        <f t="shared" si="24"/>
        <v>N/A</v>
      </c>
      <c r="E260">
        <f t="shared" si="25"/>
        <v>18</v>
      </c>
      <c r="F260" t="str">
        <f t="shared" si="26"/>
        <v>N/A</v>
      </c>
      <c r="G260">
        <f t="shared" si="27"/>
        <v>5.68</v>
      </c>
      <c r="H260" s="111"/>
      <c r="N260" s="111" t="s">
        <v>770</v>
      </c>
      <c r="O260" s="111">
        <v>3.96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771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8.74</v>
      </c>
      <c r="C262">
        <f t="shared" si="29"/>
        <v>9.2799999999999994</v>
      </c>
      <c r="D262">
        <f t="shared" si="30"/>
        <v>27</v>
      </c>
      <c r="E262">
        <f t="shared" si="31"/>
        <v>5</v>
      </c>
      <c r="F262">
        <f t="shared" si="32"/>
        <v>8.86</v>
      </c>
      <c r="G262">
        <f t="shared" si="33"/>
        <v>8.8000000000000007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2.68</v>
      </c>
      <c r="P263" s="111">
        <v>2.5499999999999998</v>
      </c>
      <c r="Q263" s="111">
        <v>0</v>
      </c>
      <c r="R263" s="111">
        <v>4</v>
      </c>
      <c r="S263" s="111">
        <v>2.68</v>
      </c>
      <c r="T263" s="111">
        <v>2.56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>
        <v>0.59499999999999997</v>
      </c>
      <c r="Q264" s="111">
        <v>34</v>
      </c>
      <c r="R264" s="111">
        <v>31</v>
      </c>
      <c r="S264" s="111">
        <v>0.59499999999999997</v>
      </c>
      <c r="T264" s="111">
        <v>0.54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809</v>
      </c>
      <c r="O265" s="111">
        <v>7387.1801999999998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809</v>
      </c>
      <c r="V265" s="111" t="s">
        <v>412</v>
      </c>
    </row>
    <row r="266" spans="1:22" x14ac:dyDescent="0.2">
      <c r="A266" s="111" t="s">
        <v>175</v>
      </c>
      <c r="B266">
        <f t="shared" si="28"/>
        <v>13.7</v>
      </c>
      <c r="C266">
        <f t="shared" si="29"/>
        <v>14.5</v>
      </c>
      <c r="D266" t="str">
        <f t="shared" si="30"/>
        <v>N/A</v>
      </c>
      <c r="E266">
        <f t="shared" si="31"/>
        <v>12</v>
      </c>
      <c r="F266" t="str">
        <f t="shared" si="32"/>
        <v>N/A</v>
      </c>
      <c r="G266">
        <f t="shared" si="33"/>
        <v>14.4</v>
      </c>
      <c r="H266" s="111"/>
      <c r="N266" s="111" t="s">
        <v>164</v>
      </c>
      <c r="O266" s="111">
        <v>43.6</v>
      </c>
      <c r="P266" s="111">
        <v>46.5</v>
      </c>
      <c r="Q266" s="111" t="s">
        <v>71</v>
      </c>
      <c r="R266" s="111">
        <v>2</v>
      </c>
      <c r="S266" s="111" t="s">
        <v>71</v>
      </c>
      <c r="T266" s="111">
        <v>43.54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3.6949999999999998</v>
      </c>
      <c r="C267">
        <f t="shared" si="29"/>
        <v>3.98</v>
      </c>
      <c r="D267">
        <f t="shared" si="30"/>
        <v>9</v>
      </c>
      <c r="E267">
        <f t="shared" si="31"/>
        <v>2</v>
      </c>
      <c r="F267">
        <f t="shared" si="32"/>
        <v>3.9649999999999999</v>
      </c>
      <c r="G267">
        <f t="shared" si="33"/>
        <v>3.7549999999999999</v>
      </c>
      <c r="H267" s="111"/>
      <c r="N267" s="111" t="s">
        <v>327</v>
      </c>
      <c r="O267" s="111">
        <v>2.94</v>
      </c>
      <c r="P267" s="111">
        <v>3.08</v>
      </c>
      <c r="Q267" s="111" t="s">
        <v>71</v>
      </c>
      <c r="R267" s="111">
        <v>2</v>
      </c>
      <c r="S267" s="111" t="s">
        <v>71</v>
      </c>
      <c r="T267" s="111">
        <v>2.96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0.67800000000000005</v>
      </c>
      <c r="P268" s="111">
        <v>0.7</v>
      </c>
      <c r="Q268" s="111" t="s">
        <v>71</v>
      </c>
      <c r="R268" s="111" t="s">
        <v>71</v>
      </c>
      <c r="S268" s="111" t="s">
        <v>71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0.39</v>
      </c>
      <c r="C271">
        <f t="shared" si="29"/>
        <v>0.36199999999999999</v>
      </c>
      <c r="D271">
        <f t="shared" si="30"/>
        <v>38</v>
      </c>
      <c r="E271">
        <f t="shared" si="31"/>
        <v>43</v>
      </c>
      <c r="F271">
        <f t="shared" si="32"/>
        <v>0.23</v>
      </c>
      <c r="G271">
        <f t="shared" si="33"/>
        <v>0.21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6.28</v>
      </c>
      <c r="C274">
        <f t="shared" si="29"/>
        <v>6</v>
      </c>
      <c r="D274">
        <f t="shared" si="30"/>
        <v>39</v>
      </c>
      <c r="E274">
        <f t="shared" si="31"/>
        <v>49</v>
      </c>
      <c r="F274">
        <f t="shared" si="32"/>
        <v>5.45</v>
      </c>
      <c r="G274">
        <f t="shared" si="33"/>
        <v>4.92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810</v>
      </c>
      <c r="O275" s="111">
        <v>2.4</v>
      </c>
      <c r="P275" s="111">
        <v>2.54</v>
      </c>
      <c r="Q275" s="111">
        <v>22</v>
      </c>
      <c r="R275" s="111">
        <v>2</v>
      </c>
      <c r="S275" s="111">
        <v>2.6</v>
      </c>
      <c r="T275" s="111">
        <v>2.4300000000000002</v>
      </c>
      <c r="U275" s="111" t="s">
        <v>810</v>
      </c>
      <c r="V275" s="111" t="s">
        <v>412</v>
      </c>
    </row>
    <row r="276" spans="1:22" x14ac:dyDescent="0.2">
      <c r="A276" s="111" t="s">
        <v>179</v>
      </c>
      <c r="B276">
        <f t="shared" si="28"/>
        <v>1.63</v>
      </c>
      <c r="C276">
        <f t="shared" si="29"/>
        <v>1.57</v>
      </c>
      <c r="D276">
        <f t="shared" si="30"/>
        <v>42</v>
      </c>
      <c r="E276" t="str">
        <f t="shared" si="31"/>
        <v>N/A</v>
      </c>
      <c r="F276">
        <f t="shared" si="32"/>
        <v>1.605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0.38</v>
      </c>
      <c r="P277" s="111">
        <v>0.41799999999999998</v>
      </c>
      <c r="Q277" s="111">
        <v>28</v>
      </c>
      <c r="R277" s="111">
        <v>18</v>
      </c>
      <c r="S277" s="111">
        <v>0.47799999999999998</v>
      </c>
      <c r="T277" s="111">
        <v>0.42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811</v>
      </c>
      <c r="O278" s="111">
        <v>17.5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777</v>
      </c>
      <c r="V278" s="111" t="s">
        <v>412</v>
      </c>
    </row>
    <row r="279" spans="1:22" x14ac:dyDescent="0.2">
      <c r="A279" s="111" t="s">
        <v>358</v>
      </c>
      <c r="B279">
        <f t="shared" si="28"/>
        <v>3474.76</v>
      </c>
      <c r="C279">
        <f t="shared" si="29"/>
        <v>3600.6201000000001</v>
      </c>
      <c r="D279" t="str">
        <f t="shared" si="30"/>
        <v>N/A</v>
      </c>
      <c r="E279">
        <f t="shared" si="31"/>
        <v>2</v>
      </c>
      <c r="F279" t="str">
        <f t="shared" si="32"/>
        <v>N/A</v>
      </c>
      <c r="G279">
        <f t="shared" si="33"/>
        <v>3474.51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43</v>
      </c>
      <c r="P281" s="111">
        <v>49.95</v>
      </c>
      <c r="Q281" s="111">
        <v>10</v>
      </c>
      <c r="R281" s="111">
        <v>1</v>
      </c>
      <c r="S281" s="111">
        <v>46.5</v>
      </c>
      <c r="T281" s="111">
        <v>43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12.68</v>
      </c>
      <c r="C282">
        <f t="shared" si="29"/>
        <v>14.5</v>
      </c>
      <c r="D282">
        <f t="shared" si="30"/>
        <v>6</v>
      </c>
      <c r="E282">
        <f t="shared" si="31"/>
        <v>2</v>
      </c>
      <c r="F282">
        <f t="shared" si="32"/>
        <v>14.24</v>
      </c>
      <c r="G282">
        <f t="shared" si="33"/>
        <v>13.14</v>
      </c>
      <c r="H282" s="111"/>
      <c r="N282" s="111" t="s">
        <v>167</v>
      </c>
      <c r="O282" s="111">
        <v>33.6</v>
      </c>
      <c r="P282" s="111">
        <v>30</v>
      </c>
      <c r="Q282" s="111">
        <v>8</v>
      </c>
      <c r="R282" s="111">
        <v>23</v>
      </c>
      <c r="S282" s="111">
        <v>33</v>
      </c>
      <c r="T282" s="111">
        <v>32.4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168</v>
      </c>
      <c r="O283" s="111">
        <v>2.3199999999999998</v>
      </c>
      <c r="P283" s="111">
        <v>2.25</v>
      </c>
      <c r="Q283" s="111">
        <v>26</v>
      </c>
      <c r="R283" s="111" t="s">
        <v>71</v>
      </c>
      <c r="S283" s="111">
        <v>2.3199999999999998</v>
      </c>
      <c r="T283" s="111" t="s">
        <v>71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786</v>
      </c>
      <c r="O284" s="111">
        <v>1.635</v>
      </c>
      <c r="P284" s="111">
        <v>1.43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786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18.73</v>
      </c>
      <c r="P285" s="111">
        <v>19.91</v>
      </c>
      <c r="Q285" s="111">
        <v>43</v>
      </c>
      <c r="R285" s="111">
        <v>13</v>
      </c>
      <c r="S285" s="111">
        <v>18.91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772</v>
      </c>
      <c r="O286" s="111">
        <v>19.079999999999998</v>
      </c>
      <c r="P286" s="111">
        <v>18.66</v>
      </c>
      <c r="Q286" s="111">
        <v>46</v>
      </c>
      <c r="R286" s="111">
        <v>50</v>
      </c>
      <c r="S286" s="111">
        <v>14.6</v>
      </c>
      <c r="T286" s="111">
        <v>14.02</v>
      </c>
      <c r="U286" s="111" t="s">
        <v>772</v>
      </c>
      <c r="V286" s="111" t="s">
        <v>412</v>
      </c>
    </row>
    <row r="287" spans="1:22" x14ac:dyDescent="0.2">
      <c r="A287" s="111" t="s">
        <v>365</v>
      </c>
      <c r="B287">
        <f t="shared" si="28"/>
        <v>0.31</v>
      </c>
      <c r="C287">
        <f t="shared" si="29"/>
        <v>0.32900000000000001</v>
      </c>
      <c r="D287">
        <f t="shared" si="30"/>
        <v>11</v>
      </c>
      <c r="E287">
        <f t="shared" si="31"/>
        <v>1</v>
      </c>
      <c r="F287">
        <f t="shared" si="32"/>
        <v>0.33800000000000002</v>
      </c>
      <c r="G287">
        <f t="shared" si="33"/>
        <v>0.30299999999999999</v>
      </c>
      <c r="N287" s="111" t="s">
        <v>338</v>
      </c>
      <c r="O287" s="111">
        <v>2.88</v>
      </c>
      <c r="P287" s="111">
        <v>2.7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812</v>
      </c>
      <c r="O289" s="111">
        <v>0.76800000000000002</v>
      </c>
      <c r="P289" s="111">
        <v>0.76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813</v>
      </c>
      <c r="V289" s="111" t="s">
        <v>412</v>
      </c>
    </row>
    <row r="290" spans="1:22" x14ac:dyDescent="0.2">
      <c r="A290" s="111" t="s">
        <v>366</v>
      </c>
      <c r="B290">
        <f t="shared" si="28"/>
        <v>1.2749999999999999</v>
      </c>
      <c r="C290">
        <f t="shared" si="29"/>
        <v>1.32</v>
      </c>
      <c r="D290">
        <f t="shared" si="30"/>
        <v>39</v>
      </c>
      <c r="E290">
        <f t="shared" si="31"/>
        <v>11</v>
      </c>
      <c r="F290">
        <f t="shared" si="32"/>
        <v>1.36</v>
      </c>
      <c r="G290">
        <f t="shared" si="33"/>
        <v>1.325</v>
      </c>
      <c r="N290" s="111" t="s">
        <v>170</v>
      </c>
      <c r="O290" s="111">
        <v>16.190000000000001</v>
      </c>
      <c r="P290" s="111">
        <v>17.89</v>
      </c>
      <c r="Q290" s="111">
        <v>43</v>
      </c>
      <c r="R290" s="111">
        <v>6</v>
      </c>
      <c r="S290" s="111">
        <v>15.79</v>
      </c>
      <c r="T290" s="111">
        <v>16.8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10.28</v>
      </c>
      <c r="P291" s="111">
        <v>11.3</v>
      </c>
      <c r="Q291" s="111">
        <v>36</v>
      </c>
      <c r="R291" s="111">
        <v>15</v>
      </c>
      <c r="S291" s="111">
        <v>11.4</v>
      </c>
      <c r="T291" s="111">
        <v>11.42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0.88800000000000001</v>
      </c>
      <c r="P292" s="111">
        <v>0.83599999999999997</v>
      </c>
      <c r="Q292" s="111">
        <v>27</v>
      </c>
      <c r="R292" s="111">
        <v>31</v>
      </c>
      <c r="S292" s="111">
        <v>0.83</v>
      </c>
      <c r="T292" s="111">
        <v>0.77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5.8</v>
      </c>
      <c r="C293">
        <f t="shared" si="29"/>
        <v>6.04</v>
      </c>
      <c r="D293">
        <f t="shared" si="30"/>
        <v>40</v>
      </c>
      <c r="E293">
        <f t="shared" si="31"/>
        <v>7</v>
      </c>
      <c r="F293">
        <f t="shared" si="32"/>
        <v>5.88</v>
      </c>
      <c r="G293">
        <f t="shared" si="33"/>
        <v>6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0.51200000000000001</v>
      </c>
      <c r="C294">
        <f t="shared" si="29"/>
        <v>0.49199999999999999</v>
      </c>
      <c r="D294">
        <f t="shared" si="30"/>
        <v>13</v>
      </c>
      <c r="E294">
        <f t="shared" si="31"/>
        <v>18</v>
      </c>
      <c r="F294">
        <f t="shared" si="32"/>
        <v>0.54600000000000004</v>
      </c>
      <c r="G294">
        <f t="shared" si="33"/>
        <v>0.50600000000000001</v>
      </c>
      <c r="N294" s="111" t="s">
        <v>342</v>
      </c>
      <c r="O294" s="111">
        <v>2.82</v>
      </c>
      <c r="P294" s="111">
        <v>3.1</v>
      </c>
      <c r="Q294" s="111">
        <v>17</v>
      </c>
      <c r="R294" s="111">
        <v>1</v>
      </c>
      <c r="S294" s="111">
        <v>2.8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5.45</v>
      </c>
      <c r="P297" s="111">
        <v>5.29</v>
      </c>
      <c r="Q297" s="111">
        <v>41</v>
      </c>
      <c r="R297" s="111">
        <v>55</v>
      </c>
      <c r="S297" s="111">
        <v>4.6485000000000003</v>
      </c>
      <c r="T297" s="111">
        <v>4.7888999999999999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6.01</v>
      </c>
      <c r="P299" s="111">
        <v>6.08</v>
      </c>
      <c r="Q299" s="111" t="s">
        <v>71</v>
      </c>
      <c r="R299" s="111">
        <v>18</v>
      </c>
      <c r="S299" s="111" t="s">
        <v>71</v>
      </c>
      <c r="T299" s="111">
        <v>5.68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8.74</v>
      </c>
      <c r="P301" s="111">
        <v>9.2799999999999994</v>
      </c>
      <c r="Q301" s="111">
        <v>27</v>
      </c>
      <c r="R301" s="111">
        <v>5</v>
      </c>
      <c r="S301" s="111">
        <v>8.86</v>
      </c>
      <c r="T301" s="111">
        <v>8.8000000000000007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4.8499999999999996</v>
      </c>
      <c r="C302">
        <f t="shared" si="29"/>
        <v>4.63</v>
      </c>
      <c r="D302">
        <f t="shared" si="30"/>
        <v>45</v>
      </c>
      <c r="E302" t="str">
        <f t="shared" si="31"/>
        <v>N/A</v>
      </c>
      <c r="F302">
        <f t="shared" si="32"/>
        <v>4.3600000000000003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37.9</v>
      </c>
      <c r="C304">
        <f t="shared" si="29"/>
        <v>40.799999999999997</v>
      </c>
      <c r="D304">
        <f t="shared" si="30"/>
        <v>44</v>
      </c>
      <c r="E304">
        <f t="shared" si="31"/>
        <v>3</v>
      </c>
      <c r="F304">
        <f t="shared" si="32"/>
        <v>40.700000000000003</v>
      </c>
      <c r="G304">
        <f t="shared" si="33"/>
        <v>38.9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13.7</v>
      </c>
      <c r="P305" s="111">
        <v>14.5</v>
      </c>
      <c r="Q305" s="111" t="s">
        <v>71</v>
      </c>
      <c r="R305" s="111">
        <v>12</v>
      </c>
      <c r="S305" s="111" t="s">
        <v>71</v>
      </c>
      <c r="T305" s="111">
        <v>14.4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3.6949999999999998</v>
      </c>
      <c r="P306" s="111">
        <v>3.98</v>
      </c>
      <c r="Q306" s="111">
        <v>9</v>
      </c>
      <c r="R306" s="111">
        <v>2</v>
      </c>
      <c r="S306" s="111">
        <v>3.9649999999999999</v>
      </c>
      <c r="T306" s="111">
        <v>3.7549999999999999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1.23</v>
      </c>
      <c r="C307">
        <f t="shared" si="29"/>
        <v>1.24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1.415</v>
      </c>
      <c r="C309">
        <f t="shared" si="29"/>
        <v>1.45</v>
      </c>
      <c r="D309">
        <f t="shared" si="30"/>
        <v>20</v>
      </c>
      <c r="E309">
        <f t="shared" si="31"/>
        <v>3</v>
      </c>
      <c r="F309">
        <f t="shared" si="32"/>
        <v>1.33</v>
      </c>
      <c r="G309">
        <f t="shared" si="33"/>
        <v>1.365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0.63500000000000001</v>
      </c>
      <c r="C310">
        <f t="shared" si="29"/>
        <v>0.55000000000000004</v>
      </c>
      <c r="D310">
        <f t="shared" si="30"/>
        <v>25</v>
      </c>
      <c r="E310" t="str">
        <f t="shared" si="31"/>
        <v>N/A</v>
      </c>
      <c r="F310">
        <f t="shared" si="32"/>
        <v>0.79</v>
      </c>
      <c r="G310" t="str">
        <f t="shared" si="33"/>
        <v>N/A</v>
      </c>
      <c r="N310" s="111" t="s">
        <v>352</v>
      </c>
      <c r="O310" s="111">
        <v>0.39</v>
      </c>
      <c r="P310" s="111">
        <v>0.36199999999999999</v>
      </c>
      <c r="Q310" s="111">
        <v>38</v>
      </c>
      <c r="R310" s="111">
        <v>43</v>
      </c>
      <c r="S310" s="111">
        <v>0.23</v>
      </c>
      <c r="T310" s="111">
        <v>0.21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773</v>
      </c>
      <c r="O311" s="111">
        <v>1.3420000000000001</v>
      </c>
      <c r="P311" s="111">
        <v>1.298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0.22600000000000001</v>
      </c>
      <c r="C314">
        <f t="shared" si="29"/>
        <v>0.23799999999999999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354</v>
      </c>
      <c r="O314" s="111">
        <v>6.28</v>
      </c>
      <c r="P314" s="111">
        <v>6</v>
      </c>
      <c r="Q314" s="111">
        <v>39</v>
      </c>
      <c r="R314" s="111">
        <v>49</v>
      </c>
      <c r="S314" s="111">
        <v>5.45</v>
      </c>
      <c r="T314" s="111">
        <v>4.92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0.34</v>
      </c>
      <c r="C315">
        <f t="shared" si="29"/>
        <v>0.33</v>
      </c>
      <c r="D315">
        <f t="shared" si="30"/>
        <v>33</v>
      </c>
      <c r="E315" t="str">
        <f t="shared" si="31"/>
        <v>N/A</v>
      </c>
      <c r="F315">
        <f t="shared" si="32"/>
        <v>0.36399999999999999</v>
      </c>
      <c r="G315" t="str">
        <f t="shared" si="33"/>
        <v>N/A</v>
      </c>
      <c r="N315" s="111" t="s">
        <v>774</v>
      </c>
      <c r="O315" s="111">
        <v>5.9</v>
      </c>
      <c r="P315" s="111">
        <v>5.9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814</v>
      </c>
      <c r="O317" s="111">
        <v>5.72</v>
      </c>
      <c r="P317" s="111">
        <v>6</v>
      </c>
      <c r="Q317" s="111" t="s">
        <v>71</v>
      </c>
      <c r="R317" s="111" t="s">
        <v>71</v>
      </c>
      <c r="S317" s="111" t="s">
        <v>71</v>
      </c>
      <c r="T317" s="111" t="s">
        <v>71</v>
      </c>
      <c r="U317" s="111" t="s">
        <v>814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4.8499999999999996</v>
      </c>
      <c r="P318" s="111">
        <v>4.63</v>
      </c>
      <c r="Q318" s="111">
        <v>45</v>
      </c>
      <c r="R318" s="111" t="s">
        <v>71</v>
      </c>
      <c r="S318" s="111">
        <v>4.3600000000000003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786</v>
      </c>
      <c r="B319">
        <f t="shared" si="28"/>
        <v>1.635</v>
      </c>
      <c r="C319">
        <f t="shared" si="29"/>
        <v>1.43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1.63</v>
      </c>
      <c r="P319" s="111">
        <v>1.57</v>
      </c>
      <c r="Q319" s="111">
        <v>42</v>
      </c>
      <c r="R319" s="111" t="s">
        <v>71</v>
      </c>
      <c r="S319" s="111">
        <v>1.605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3474.76</v>
      </c>
      <c r="P322" s="111">
        <v>3600.6201000000001</v>
      </c>
      <c r="Q322" s="111" t="s">
        <v>71</v>
      </c>
      <c r="R322" s="111">
        <v>2</v>
      </c>
      <c r="S322" s="111" t="s">
        <v>71</v>
      </c>
      <c r="T322" s="111">
        <v>3474.51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775</v>
      </c>
      <c r="O324" s="111">
        <v>0.19059999999999999</v>
      </c>
      <c r="P324" s="111">
        <v>0.19980000000000001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12.68</v>
      </c>
      <c r="P326" s="111">
        <v>14.5</v>
      </c>
      <c r="Q326" s="111">
        <v>6</v>
      </c>
      <c r="R326" s="111">
        <v>2</v>
      </c>
      <c r="S326" s="111">
        <v>14.24</v>
      </c>
      <c r="T326" s="111">
        <v>13.14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1.07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0.31</v>
      </c>
      <c r="P331" s="111">
        <v>0.32900000000000001</v>
      </c>
      <c r="Q331" s="111">
        <v>11</v>
      </c>
      <c r="R331" s="111">
        <v>1</v>
      </c>
      <c r="S331" s="111">
        <v>0.33800000000000002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1.2749999999999999</v>
      </c>
      <c r="P334" s="111">
        <v>1.32</v>
      </c>
      <c r="Q334" s="111">
        <v>39</v>
      </c>
      <c r="R334" s="111">
        <v>11</v>
      </c>
      <c r="S334" s="111">
        <v>1.36</v>
      </c>
      <c r="T334" s="111">
        <v>1.325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815</v>
      </c>
      <c r="O336" s="111">
        <v>1.85</v>
      </c>
      <c r="P336" s="111">
        <v>1.8049999999999999</v>
      </c>
      <c r="Q336" s="111">
        <v>22</v>
      </c>
      <c r="R336" s="111" t="s">
        <v>71</v>
      </c>
      <c r="S336" s="111">
        <v>1.69</v>
      </c>
      <c r="T336" s="111" t="s">
        <v>71</v>
      </c>
      <c r="U336" s="111" t="s">
        <v>815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5.8</v>
      </c>
      <c r="P338" s="111">
        <v>6.04</v>
      </c>
      <c r="Q338" s="111">
        <v>40</v>
      </c>
      <c r="R338" s="111">
        <v>7</v>
      </c>
      <c r="S338" s="111">
        <v>5.88</v>
      </c>
      <c r="T338" s="111">
        <v>6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0.51200000000000001</v>
      </c>
      <c r="P339" s="111">
        <v>0.49199999999999999</v>
      </c>
      <c r="Q339" s="111">
        <v>13</v>
      </c>
      <c r="R339" s="111">
        <v>18</v>
      </c>
      <c r="S339" s="111">
        <v>0.54600000000000004</v>
      </c>
      <c r="T339" s="111">
        <v>0.50600000000000001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787</v>
      </c>
      <c r="B341">
        <f>VLOOKUP($A341,$N$5:$U$375,2,FALSE)</f>
        <v>1.595</v>
      </c>
      <c r="C341">
        <f>VLOOKUP($A341,$N$5:$U$375,3,FALSE)</f>
        <v>1.78</v>
      </c>
      <c r="D341">
        <f>VLOOKUP($A341,$N$5:$U$375,4,FALSE)</f>
        <v>40</v>
      </c>
      <c r="E341">
        <f>VLOOKUP($A341,$N$5:$U$375,5,FALSE)</f>
        <v>4</v>
      </c>
      <c r="F341">
        <f>VLOOKUP($A341,$N$5:$U$375,6,FALSE)</f>
        <v>1.7450000000000001</v>
      </c>
      <c r="G341">
        <f>VLOOKUP($A341,$N$5:$U$375,7,FALSE)</f>
        <v>1.6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37.9</v>
      </c>
      <c r="P349" s="111">
        <v>40.799999999999997</v>
      </c>
      <c r="Q349" s="111">
        <v>44</v>
      </c>
      <c r="R349" s="111">
        <v>3</v>
      </c>
      <c r="S349" s="111">
        <v>40.700000000000003</v>
      </c>
      <c r="T349" s="111">
        <v>38.9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816</v>
      </c>
      <c r="O352" s="111">
        <v>3758.6399000000001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816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1.23</v>
      </c>
      <c r="P353" s="111">
        <v>1.24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817</v>
      </c>
      <c r="O354" s="111">
        <v>1.62</v>
      </c>
      <c r="P354" s="111">
        <v>1.72</v>
      </c>
      <c r="Q354" s="111" t="s">
        <v>71</v>
      </c>
      <c r="R354" s="111">
        <v>1</v>
      </c>
      <c r="S354" s="111" t="s">
        <v>71</v>
      </c>
      <c r="T354" s="111">
        <v>1.645</v>
      </c>
      <c r="U354" s="111" t="s">
        <v>818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1.415</v>
      </c>
      <c r="P356" s="111">
        <v>1.45</v>
      </c>
      <c r="Q356" s="111">
        <v>20</v>
      </c>
      <c r="R356" s="111">
        <v>3</v>
      </c>
      <c r="S356" s="111">
        <v>1.33</v>
      </c>
      <c r="T356" s="111">
        <v>1.365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0.63500000000000001</v>
      </c>
      <c r="P357" s="111">
        <v>0.55000000000000004</v>
      </c>
      <c r="Q357" s="111">
        <v>25</v>
      </c>
      <c r="R357" s="111" t="s">
        <v>71</v>
      </c>
      <c r="S357" s="111">
        <v>0.79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0.22600000000000001</v>
      </c>
      <c r="P360" s="111">
        <v>0.23799999999999999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0.34</v>
      </c>
      <c r="P361" s="111">
        <v>0.33</v>
      </c>
      <c r="Q361" s="111">
        <v>33</v>
      </c>
      <c r="R361" s="111" t="s">
        <v>71</v>
      </c>
      <c r="S361" s="111">
        <v>0.36399999999999999</v>
      </c>
      <c r="T361" s="111" t="s">
        <v>71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819</v>
      </c>
      <c r="O367" s="111">
        <v>416.03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819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1832.51</v>
      </c>
      <c r="P377" s="111">
        <v>1849.51</v>
      </c>
      <c r="Q377" s="111">
        <v>40</v>
      </c>
      <c r="R377" s="111">
        <v>1</v>
      </c>
      <c r="S377" s="111">
        <v>1561.72</v>
      </c>
      <c r="T377" s="111">
        <v>1782.33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2025-06-22T12:13:19Z</dcterms:modified>
</cp:coreProperties>
</file>