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march25\"/>
    </mc:Choice>
  </mc:AlternateContent>
  <xr:revisionPtr revIDLastSave="0" documentId="8_{B6EC8484-EC61-4FBD-9158-9B77A83355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G319" i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12" i="2" l="1"/>
  <c r="B30" i="2" l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C34" i="2" s="1"/>
  <c r="L4" i="2" s="1"/>
  <c r="M7" i="2" s="1"/>
  <c r="S31" i="2"/>
  <c r="R31" i="2" l="1"/>
</calcChain>
</file>

<file path=xl/sharedStrings.xml><?xml version="1.0" encoding="utf-8"?>
<sst xmlns="http://schemas.openxmlformats.org/spreadsheetml/2006/main" count="2664" uniqueCount="811">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</sst>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0.13995814106788168</c:v>
                </c:pt>
                <c:pt idx="1">
                  <c:v>0.15475582953996464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1400.0389996630388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5</c:v>
                </c:pt>
                <c:pt idx="2">
                  <c:v>1.05</c:v>
                </c:pt>
                <c:pt idx="3">
                  <c:v>2.2050000000000001</c:v>
                </c:pt>
                <c:pt idx="4">
                  <c:v>0.40600000000000003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2.69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0.77500000000000002</c:v>
                </c:pt>
                <c:pt idx="15">
                  <c:v>5.34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4.75</c:v>
                </c:pt>
                <c:pt idx="21">
                  <c:v>2.282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6.58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12.13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3.36</c:v>
                </c:pt>
                <c:pt idx="35">
                  <c:v>7.06</c:v>
                </c:pt>
                <c:pt idx="36">
                  <c:v>5.29</c:v>
                </c:pt>
                <c:pt idx="37">
                  <c:v>0</c:v>
                </c:pt>
                <c:pt idx="38">
                  <c:v>1.1000000000000001</c:v>
                </c:pt>
                <c:pt idx="39">
                  <c:v>0</c:v>
                </c:pt>
                <c:pt idx="40">
                  <c:v>1971.42</c:v>
                </c:pt>
                <c:pt idx="41">
                  <c:v>0.879</c:v>
                </c:pt>
                <c:pt idx="42">
                  <c:v>0</c:v>
                </c:pt>
                <c:pt idx="43">
                  <c:v>8.84</c:v>
                </c:pt>
                <c:pt idx="44">
                  <c:v>0.83</c:v>
                </c:pt>
                <c:pt idx="45">
                  <c:v>1.2E-2</c:v>
                </c:pt>
                <c:pt idx="46">
                  <c:v>2.3199999999999998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5.2</c:v>
                </c:pt>
                <c:pt idx="54">
                  <c:v>6.13</c:v>
                </c:pt>
                <c:pt idx="55">
                  <c:v>1.76</c:v>
                </c:pt>
                <c:pt idx="56">
                  <c:v>1.5249999999999999</c:v>
                </c:pt>
                <c:pt idx="57">
                  <c:v>0.23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2.36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9.25</c:v>
                </c:pt>
                <c:pt idx="64">
                  <c:v>7</c:v>
                </c:pt>
                <c:pt idx="65">
                  <c:v>3.64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15267.679700000001</c:v>
                </c:pt>
                <c:pt idx="70">
                  <c:v>0</c:v>
                </c:pt>
                <c:pt idx="71">
                  <c:v>13.76</c:v>
                </c:pt>
                <c:pt idx="72">
                  <c:v>8.32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2.7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0.34599999999999997</c:v>
                </c:pt>
                <c:pt idx="81">
                  <c:v>1.5</c:v>
                </c:pt>
                <c:pt idx="82">
                  <c:v>32.409999999999997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1.84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41.72</c:v>
                </c:pt>
                <c:pt idx="91">
                  <c:v>20.3</c:v>
                </c:pt>
                <c:pt idx="92">
                  <c:v>0.62</c:v>
                </c:pt>
                <c:pt idx="93">
                  <c:v>1.996</c:v>
                </c:pt>
                <c:pt idx="94">
                  <c:v>0</c:v>
                </c:pt>
                <c:pt idx="95">
                  <c:v>0</c:v>
                </c:pt>
                <c:pt idx="96">
                  <c:v>5.55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2.12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14.55</c:v>
                </c:pt>
                <c:pt idx="104">
                  <c:v>2.29</c:v>
                </c:pt>
                <c:pt idx="105">
                  <c:v>0</c:v>
                </c:pt>
                <c:pt idx="106">
                  <c:v>7.62</c:v>
                </c:pt>
                <c:pt idx="107">
                  <c:v>2.2999999999999998</c:v>
                </c:pt>
                <c:pt idx="108">
                  <c:v>2.16</c:v>
                </c:pt>
                <c:pt idx="109">
                  <c:v>1.798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1.1299999999999999</c:v>
                </c:pt>
                <c:pt idx="119">
                  <c:v>9.7100000000000009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2.59</c:v>
                </c:pt>
                <c:pt idx="123">
                  <c:v>1.655</c:v>
                </c:pt>
                <c:pt idx="124">
                  <c:v>4.32</c:v>
                </c:pt>
                <c:pt idx="125">
                  <c:v>5.32</c:v>
                </c:pt>
                <c:pt idx="126">
                  <c:v>3.45</c:v>
                </c:pt>
                <c:pt idx="127">
                  <c:v>7.0000000000000001E-3</c:v>
                </c:pt>
                <c:pt idx="128">
                  <c:v>6.04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7.1800000000000003E-2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7.65</c:v>
                </c:pt>
                <c:pt idx="137">
                  <c:v>0.40200000000000002</c:v>
                </c:pt>
                <c:pt idx="138">
                  <c:v>0.49</c:v>
                </c:pt>
                <c:pt idx="139">
                  <c:v>0.23</c:v>
                </c:pt>
                <c:pt idx="140">
                  <c:v>4.05</c:v>
                </c:pt>
                <c:pt idx="141">
                  <c:v>4190.0698000000002</c:v>
                </c:pt>
                <c:pt idx="142">
                  <c:v>999.64</c:v>
                </c:pt>
                <c:pt idx="143">
                  <c:v>859.04</c:v>
                </c:pt>
                <c:pt idx="144">
                  <c:v>4371.2299999999996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2552.5601000000001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1697.11</c:v>
                </c:pt>
                <c:pt idx="154">
                  <c:v>1.45</c:v>
                </c:pt>
                <c:pt idx="155">
                  <c:v>1.9E-2</c:v>
                </c:pt>
                <c:pt idx="156">
                  <c:v>18.72</c:v>
                </c:pt>
                <c:pt idx="157">
                  <c:v>0.60499999999999998</c:v>
                </c:pt>
                <c:pt idx="158">
                  <c:v>0</c:v>
                </c:pt>
                <c:pt idx="159">
                  <c:v>0</c:v>
                </c:pt>
                <c:pt idx="160">
                  <c:v>2286.3501000000001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1.94</c:v>
                </c:pt>
                <c:pt idx="166">
                  <c:v>0</c:v>
                </c:pt>
                <c:pt idx="167">
                  <c:v>0.35599999999999998</c:v>
                </c:pt>
                <c:pt idx="168">
                  <c:v>1.76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4.87</c:v>
                </c:pt>
                <c:pt idx="172">
                  <c:v>1.0900000000000001</c:v>
                </c:pt>
                <c:pt idx="173">
                  <c:v>6.2</c:v>
                </c:pt>
                <c:pt idx="174">
                  <c:v>0</c:v>
                </c:pt>
                <c:pt idx="175">
                  <c:v>2.54</c:v>
                </c:pt>
                <c:pt idx="176">
                  <c:v>1.105</c:v>
                </c:pt>
                <c:pt idx="177">
                  <c:v>3.24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0.42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314</c:v>
                </c:pt>
                <c:pt idx="186">
                  <c:v>5.6</c:v>
                </c:pt>
                <c:pt idx="187">
                  <c:v>0</c:v>
                </c:pt>
                <c:pt idx="188">
                  <c:v>1.26</c:v>
                </c:pt>
                <c:pt idx="189">
                  <c:v>2.08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1.4650000000000001</c:v>
                </c:pt>
                <c:pt idx="193">
                  <c:v>0</c:v>
                </c:pt>
                <c:pt idx="194">
                  <c:v>0</c:v>
                </c:pt>
                <c:pt idx="195">
                  <c:v>2</c:v>
                </c:pt>
                <c:pt idx="196">
                  <c:v>6.0000000000000001E-3</c:v>
                </c:pt>
                <c:pt idx="197">
                  <c:v>0.44</c:v>
                </c:pt>
                <c:pt idx="198">
                  <c:v>4.28</c:v>
                </c:pt>
                <c:pt idx="199">
                  <c:v>1.304</c:v>
                </c:pt>
                <c:pt idx="200">
                  <c:v>6.02</c:v>
                </c:pt>
                <c:pt idx="201">
                  <c:v>0</c:v>
                </c:pt>
                <c:pt idx="202">
                  <c:v>0.28000000000000003</c:v>
                </c:pt>
                <c:pt idx="203">
                  <c:v>0.59099999999999997</c:v>
                </c:pt>
                <c:pt idx="204">
                  <c:v>0.78300000000000003</c:v>
                </c:pt>
                <c:pt idx="205">
                  <c:v>15.95</c:v>
                </c:pt>
                <c:pt idx="206">
                  <c:v>2</c:v>
                </c:pt>
                <c:pt idx="207">
                  <c:v>0.13500000000000001</c:v>
                </c:pt>
                <c:pt idx="208">
                  <c:v>0.93</c:v>
                </c:pt>
                <c:pt idx="209">
                  <c:v>4.5</c:v>
                </c:pt>
                <c:pt idx="210">
                  <c:v>0.82899999999999996</c:v>
                </c:pt>
                <c:pt idx="211">
                  <c:v>0.04</c:v>
                </c:pt>
                <c:pt idx="212">
                  <c:v>6.57</c:v>
                </c:pt>
                <c:pt idx="213">
                  <c:v>36.799999999999997</c:v>
                </c:pt>
                <c:pt idx="214">
                  <c:v>0.93</c:v>
                </c:pt>
                <c:pt idx="215">
                  <c:v>0.23</c:v>
                </c:pt>
                <c:pt idx="216">
                  <c:v>0.214</c:v>
                </c:pt>
                <c:pt idx="217">
                  <c:v>0.125</c:v>
                </c:pt>
                <c:pt idx="218">
                  <c:v>1.61</c:v>
                </c:pt>
                <c:pt idx="219">
                  <c:v>3.33</c:v>
                </c:pt>
                <c:pt idx="220">
                  <c:v>2.7</c:v>
                </c:pt>
                <c:pt idx="221">
                  <c:v>0</c:v>
                </c:pt>
                <c:pt idx="222">
                  <c:v>0.29799999999999999</c:v>
                </c:pt>
                <c:pt idx="223">
                  <c:v>1.38</c:v>
                </c:pt>
                <c:pt idx="224">
                  <c:v>0.66</c:v>
                </c:pt>
                <c:pt idx="225">
                  <c:v>0</c:v>
                </c:pt>
                <c:pt idx="226">
                  <c:v>4.07</c:v>
                </c:pt>
                <c:pt idx="227">
                  <c:v>2.25</c:v>
                </c:pt>
                <c:pt idx="228">
                  <c:v>36.799999999999997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2.8050000000000002</c:v>
                </c:pt>
                <c:pt idx="233">
                  <c:v>0</c:v>
                </c:pt>
                <c:pt idx="234">
                  <c:v>0.46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21.72</c:v>
                </c:pt>
                <c:pt idx="239">
                  <c:v>3.67</c:v>
                </c:pt>
                <c:pt idx="240">
                  <c:v>2.7</c:v>
                </c:pt>
                <c:pt idx="241">
                  <c:v>0</c:v>
                </c:pt>
                <c:pt idx="242">
                  <c:v>0.57499999999999996</c:v>
                </c:pt>
                <c:pt idx="243">
                  <c:v>26.34</c:v>
                </c:pt>
                <c:pt idx="244">
                  <c:v>3.86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2.48</c:v>
                </c:pt>
                <c:pt idx="248">
                  <c:v>0.61</c:v>
                </c:pt>
                <c:pt idx="249">
                  <c:v>38.799999999999997</c:v>
                </c:pt>
                <c:pt idx="250">
                  <c:v>3.1</c:v>
                </c:pt>
                <c:pt idx="251">
                  <c:v>0.8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0.58499999999999996</c:v>
                </c:pt>
                <c:pt idx="260">
                  <c:v>0</c:v>
                </c:pt>
                <c:pt idx="261">
                  <c:v>0</c:v>
                </c:pt>
                <c:pt idx="262">
                  <c:v>32.15</c:v>
                </c:pt>
                <c:pt idx="263">
                  <c:v>28.1</c:v>
                </c:pt>
                <c:pt idx="264">
                  <c:v>2.4700000000000002</c:v>
                </c:pt>
                <c:pt idx="265">
                  <c:v>1.22</c:v>
                </c:pt>
                <c:pt idx="266">
                  <c:v>18.239999999999998</c:v>
                </c:pt>
                <c:pt idx="267">
                  <c:v>16.12</c:v>
                </c:pt>
                <c:pt idx="268">
                  <c:v>1.38</c:v>
                </c:pt>
                <c:pt idx="269">
                  <c:v>4.46</c:v>
                </c:pt>
                <c:pt idx="270">
                  <c:v>14.97</c:v>
                </c:pt>
                <c:pt idx="271">
                  <c:v>12.4</c:v>
                </c:pt>
                <c:pt idx="272">
                  <c:v>0.96799999999999997</c:v>
                </c:pt>
                <c:pt idx="273">
                  <c:v>6.6</c:v>
                </c:pt>
                <c:pt idx="274">
                  <c:v>2.54</c:v>
                </c:pt>
                <c:pt idx="275">
                  <c:v>7.0000000000000007E-2</c:v>
                </c:pt>
                <c:pt idx="276">
                  <c:v>1.276</c:v>
                </c:pt>
                <c:pt idx="277">
                  <c:v>5.218</c:v>
                </c:pt>
                <c:pt idx="278">
                  <c:v>1E-3</c:v>
                </c:pt>
                <c:pt idx="279">
                  <c:v>5.14</c:v>
                </c:pt>
                <c:pt idx="280">
                  <c:v>0.33300000000000002</c:v>
                </c:pt>
                <c:pt idx="281">
                  <c:v>7.98</c:v>
                </c:pt>
                <c:pt idx="282">
                  <c:v>0</c:v>
                </c:pt>
                <c:pt idx="283">
                  <c:v>0.13500000000000001</c:v>
                </c:pt>
                <c:pt idx="284">
                  <c:v>4.41</c:v>
                </c:pt>
                <c:pt idx="285">
                  <c:v>15</c:v>
                </c:pt>
                <c:pt idx="286">
                  <c:v>4.165</c:v>
                </c:pt>
                <c:pt idx="287">
                  <c:v>2.34</c:v>
                </c:pt>
                <c:pt idx="288">
                  <c:v>0</c:v>
                </c:pt>
                <c:pt idx="289">
                  <c:v>0</c:v>
                </c:pt>
                <c:pt idx="290">
                  <c:v>0.254</c:v>
                </c:pt>
                <c:pt idx="291">
                  <c:v>1.304</c:v>
                </c:pt>
                <c:pt idx="292">
                  <c:v>4.4000000000000004</c:v>
                </c:pt>
                <c:pt idx="293">
                  <c:v>0</c:v>
                </c:pt>
                <c:pt idx="294">
                  <c:v>5.0999999999999996</c:v>
                </c:pt>
                <c:pt idx="295">
                  <c:v>5.9</c:v>
                </c:pt>
                <c:pt idx="296">
                  <c:v>6.0000000000000001E-3</c:v>
                </c:pt>
                <c:pt idx="297">
                  <c:v>4.2</c:v>
                </c:pt>
                <c:pt idx="298">
                  <c:v>1.69</c:v>
                </c:pt>
                <c:pt idx="299">
                  <c:v>1.645</c:v>
                </c:pt>
                <c:pt idx="300">
                  <c:v>0</c:v>
                </c:pt>
                <c:pt idx="301">
                  <c:v>3.2000000000000001E-2</c:v>
                </c:pt>
                <c:pt idx="302">
                  <c:v>3211.25</c:v>
                </c:pt>
                <c:pt idx="303">
                  <c:v>0</c:v>
                </c:pt>
                <c:pt idx="304">
                  <c:v>0.23449999999999999</c:v>
                </c:pt>
                <c:pt idx="305">
                  <c:v>2</c:v>
                </c:pt>
                <c:pt idx="306">
                  <c:v>0</c:v>
                </c:pt>
                <c:pt idx="307">
                  <c:v>12.38</c:v>
                </c:pt>
                <c:pt idx="308">
                  <c:v>1.07</c:v>
                </c:pt>
                <c:pt idx="309">
                  <c:v>2.8000000000000001E-2</c:v>
                </c:pt>
                <c:pt idx="310">
                  <c:v>0</c:v>
                </c:pt>
                <c:pt idx="311">
                  <c:v>0.27100000000000002</c:v>
                </c:pt>
                <c:pt idx="312">
                  <c:v>0.34200000000000003</c:v>
                </c:pt>
                <c:pt idx="313">
                  <c:v>0.44</c:v>
                </c:pt>
                <c:pt idx="314">
                  <c:v>0</c:v>
                </c:pt>
                <c:pt idx="315">
                  <c:v>1.5</c:v>
                </c:pt>
                <c:pt idx="316">
                  <c:v>0</c:v>
                </c:pt>
                <c:pt idx="317">
                  <c:v>0.61599999999999999</c:v>
                </c:pt>
                <c:pt idx="318">
                  <c:v>6.46</c:v>
                </c:pt>
                <c:pt idx="319">
                  <c:v>0.59</c:v>
                </c:pt>
                <c:pt idx="320">
                  <c:v>8.0000000000000002E-3</c:v>
                </c:pt>
                <c:pt idx="321">
                  <c:v>0</c:v>
                </c:pt>
                <c:pt idx="322">
                  <c:v>0.151</c:v>
                </c:pt>
                <c:pt idx="323">
                  <c:v>4.8000000000000001E-2</c:v>
                </c:pt>
                <c:pt idx="324">
                  <c:v>0</c:v>
                </c:pt>
                <c:pt idx="325">
                  <c:v>6.0000000000000001E-3</c:v>
                </c:pt>
                <c:pt idx="326">
                  <c:v>20.399999999999999</c:v>
                </c:pt>
                <c:pt idx="327">
                  <c:v>0</c:v>
                </c:pt>
                <c:pt idx="328">
                  <c:v>0.08</c:v>
                </c:pt>
                <c:pt idx="329">
                  <c:v>0.06</c:v>
                </c:pt>
                <c:pt idx="330">
                  <c:v>41.35</c:v>
                </c:pt>
                <c:pt idx="331">
                  <c:v>19.64</c:v>
                </c:pt>
                <c:pt idx="332">
                  <c:v>17.37</c:v>
                </c:pt>
                <c:pt idx="333">
                  <c:v>1.3</c:v>
                </c:pt>
                <c:pt idx="334">
                  <c:v>0</c:v>
                </c:pt>
                <c:pt idx="335">
                  <c:v>0.16800000000000001</c:v>
                </c:pt>
                <c:pt idx="336">
                  <c:v>1.42</c:v>
                </c:pt>
                <c:pt idx="337">
                  <c:v>4.5</c:v>
                </c:pt>
                <c:pt idx="338">
                  <c:v>0.72499999999999998</c:v>
                </c:pt>
                <c:pt idx="339">
                  <c:v>0</c:v>
                </c:pt>
                <c:pt idx="340">
                  <c:v>0</c:v>
                </c:pt>
                <c:pt idx="341">
                  <c:v>2.5999999999999999E-2</c:v>
                </c:pt>
                <c:pt idx="342">
                  <c:v>0</c:v>
                </c:pt>
                <c:pt idx="343">
                  <c:v>0.13</c:v>
                </c:pt>
                <c:pt idx="344">
                  <c:v>0.26100000000000001</c:v>
                </c:pt>
                <c:pt idx="345">
                  <c:v>0.36</c:v>
                </c:pt>
                <c:pt idx="346">
                  <c:v>0.16200000000000001</c:v>
                </c:pt>
                <c:pt idx="347">
                  <c:v>0.38900000000000001</c:v>
                </c:pt>
                <c:pt idx="348">
                  <c:v>0</c:v>
                </c:pt>
                <c:pt idx="349">
                  <c:v>4478.8900999999996</c:v>
                </c:pt>
                <c:pt idx="350">
                  <c:v>8297.4199000000008</c:v>
                </c:pt>
                <c:pt idx="351">
                  <c:v>2.19</c:v>
                </c:pt>
                <c:pt idx="352">
                  <c:v>1185.6500000000001</c:v>
                </c:pt>
                <c:pt idx="353">
                  <c:v>4944.7700000000004</c:v>
                </c:pt>
                <c:pt idx="354">
                  <c:v>1.42</c:v>
                </c:pt>
                <c:pt idx="355">
                  <c:v>0</c:v>
                </c:pt>
                <c:pt idx="356">
                  <c:v>16</c:v>
                </c:pt>
                <c:pt idx="357">
                  <c:v>5532.4198999999999</c:v>
                </c:pt>
                <c:pt idx="358">
                  <c:v>14175.46</c:v>
                </c:pt>
                <c:pt idx="359">
                  <c:v>8368.2597999999998</c:v>
                </c:pt>
                <c:pt idx="360">
                  <c:v>2764.78</c:v>
                </c:pt>
                <c:pt idx="361">
                  <c:v>3160.04</c:v>
                </c:pt>
                <c:pt idx="362">
                  <c:v>3621.6001000000001</c:v>
                </c:pt>
                <c:pt idx="363">
                  <c:v>1645.08</c:v>
                </c:pt>
                <c:pt idx="364">
                  <c:v>9948.7196999999996</c:v>
                </c:pt>
                <c:pt idx="365">
                  <c:v>517.67999999999995</c:v>
                </c:pt>
                <c:pt idx="366">
                  <c:v>5797.9502000000002</c:v>
                </c:pt>
                <c:pt idx="367">
                  <c:v>0</c:v>
                </c:pt>
                <c:pt idx="368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4.54</c:v>
                </c:pt>
                <c:pt idx="2">
                  <c:v>1.63</c:v>
                </c:pt>
                <c:pt idx="3">
                  <c:v>2.0649999999999999</c:v>
                </c:pt>
                <c:pt idx="4">
                  <c:v>0.44</c:v>
                </c:pt>
                <c:pt idx="5">
                  <c:v>0</c:v>
                </c:pt>
                <c:pt idx="6">
                  <c:v>6.4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2.8849999999999998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</c:v>
                </c:pt>
                <c:pt idx="15">
                  <c:v>5.5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4.18</c:v>
                </c:pt>
                <c:pt idx="21">
                  <c:v>1.8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6.4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10.77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</c:v>
                </c:pt>
                <c:pt idx="35">
                  <c:v>7.24</c:v>
                </c:pt>
                <c:pt idx="36">
                  <c:v>0</c:v>
                </c:pt>
                <c:pt idx="37">
                  <c:v>0</c:v>
                </c:pt>
                <c:pt idx="38">
                  <c:v>1.26</c:v>
                </c:pt>
                <c:pt idx="39">
                  <c:v>0</c:v>
                </c:pt>
                <c:pt idx="40">
                  <c:v>1820.37</c:v>
                </c:pt>
                <c:pt idx="41">
                  <c:v>0</c:v>
                </c:pt>
                <c:pt idx="42">
                  <c:v>0</c:v>
                </c:pt>
                <c:pt idx="43">
                  <c:v>8.6</c:v>
                </c:pt>
                <c:pt idx="44">
                  <c:v>0.69199999999999995</c:v>
                </c:pt>
                <c:pt idx="45">
                  <c:v>0</c:v>
                </c:pt>
                <c:pt idx="46">
                  <c:v>2.2799999999999998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4.4000000000000004</c:v>
                </c:pt>
                <c:pt idx="54">
                  <c:v>5.6</c:v>
                </c:pt>
                <c:pt idx="55">
                  <c:v>1.65</c:v>
                </c:pt>
                <c:pt idx="56">
                  <c:v>1.43</c:v>
                </c:pt>
                <c:pt idx="57">
                  <c:v>0.23799999999999999</c:v>
                </c:pt>
                <c:pt idx="58">
                  <c:v>0</c:v>
                </c:pt>
                <c:pt idx="59">
                  <c:v>0</c:v>
                </c:pt>
                <c:pt idx="60">
                  <c:v>2.42</c:v>
                </c:pt>
                <c:pt idx="61">
                  <c:v>0</c:v>
                </c:pt>
                <c:pt idx="62">
                  <c:v>0</c:v>
                </c:pt>
                <c:pt idx="63">
                  <c:v>9.49</c:v>
                </c:pt>
                <c:pt idx="64">
                  <c:v>0</c:v>
                </c:pt>
                <c:pt idx="65">
                  <c:v>3.54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14148.2598</c:v>
                </c:pt>
                <c:pt idx="70">
                  <c:v>0</c:v>
                </c:pt>
                <c:pt idx="71">
                  <c:v>12.77</c:v>
                </c:pt>
                <c:pt idx="72">
                  <c:v>8.1999999999999993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2.5</c:v>
                </c:pt>
                <c:pt idx="78">
                  <c:v>0</c:v>
                </c:pt>
                <c:pt idx="79">
                  <c:v>8421.5596000000005</c:v>
                </c:pt>
                <c:pt idx="80">
                  <c:v>0.34699999999999998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1.7949999999999999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40.08</c:v>
                </c:pt>
                <c:pt idx="91">
                  <c:v>20</c:v>
                </c:pt>
                <c:pt idx="92">
                  <c:v>0</c:v>
                </c:pt>
                <c:pt idx="93">
                  <c:v>2.0950000000000002</c:v>
                </c:pt>
                <c:pt idx="94">
                  <c:v>0</c:v>
                </c:pt>
                <c:pt idx="95">
                  <c:v>0</c:v>
                </c:pt>
                <c:pt idx="96">
                  <c:v>5.05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2.2400000000000002</c:v>
                </c:pt>
                <c:pt idx="101">
                  <c:v>0</c:v>
                </c:pt>
                <c:pt idx="102">
                  <c:v>0</c:v>
                </c:pt>
                <c:pt idx="103">
                  <c:v>14.2</c:v>
                </c:pt>
                <c:pt idx="104">
                  <c:v>2.46</c:v>
                </c:pt>
                <c:pt idx="105">
                  <c:v>7.9000000000000001E-2</c:v>
                </c:pt>
                <c:pt idx="106">
                  <c:v>7.92</c:v>
                </c:pt>
                <c:pt idx="107">
                  <c:v>2.2200000000000002</c:v>
                </c:pt>
                <c:pt idx="108">
                  <c:v>0</c:v>
                </c:pt>
                <c:pt idx="109">
                  <c:v>1.8340000000000001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1.145</c:v>
                </c:pt>
                <c:pt idx="119">
                  <c:v>8.32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2.5670000000000002</c:v>
                </c:pt>
                <c:pt idx="123">
                  <c:v>1.7250000000000001</c:v>
                </c:pt>
                <c:pt idx="124">
                  <c:v>0</c:v>
                </c:pt>
                <c:pt idx="125">
                  <c:v>4.7649999999999997</c:v>
                </c:pt>
                <c:pt idx="126">
                  <c:v>3.36</c:v>
                </c:pt>
                <c:pt idx="127">
                  <c:v>0</c:v>
                </c:pt>
                <c:pt idx="128">
                  <c:v>6.17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6.5199999999999994E-2</c:v>
                </c:pt>
                <c:pt idx="134">
                  <c:v>0</c:v>
                </c:pt>
                <c:pt idx="135">
                  <c:v>0</c:v>
                </c:pt>
                <c:pt idx="136">
                  <c:v>7.7</c:v>
                </c:pt>
                <c:pt idx="137">
                  <c:v>0</c:v>
                </c:pt>
                <c:pt idx="138">
                  <c:v>0.50600000000000001</c:v>
                </c:pt>
                <c:pt idx="139">
                  <c:v>0.24</c:v>
                </c:pt>
                <c:pt idx="140">
                  <c:v>4.1550000000000002</c:v>
                </c:pt>
                <c:pt idx="141">
                  <c:v>3864.4198999999999</c:v>
                </c:pt>
                <c:pt idx="142">
                  <c:v>925.42</c:v>
                </c:pt>
                <c:pt idx="143">
                  <c:v>0</c:v>
                </c:pt>
                <c:pt idx="144">
                  <c:v>4166.5600999999997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2452.8400999999999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1581.01</c:v>
                </c:pt>
                <c:pt idx="154">
                  <c:v>1.4</c:v>
                </c:pt>
                <c:pt idx="155">
                  <c:v>0</c:v>
                </c:pt>
                <c:pt idx="156">
                  <c:v>18.239999999999998</c:v>
                </c:pt>
                <c:pt idx="157">
                  <c:v>0.55700000000000005</c:v>
                </c:pt>
                <c:pt idx="158">
                  <c:v>0</c:v>
                </c:pt>
                <c:pt idx="159">
                  <c:v>0</c:v>
                </c:pt>
                <c:pt idx="160">
                  <c:v>2192.9299000000001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1.835</c:v>
                </c:pt>
                <c:pt idx="166">
                  <c:v>0</c:v>
                </c:pt>
                <c:pt idx="167">
                  <c:v>0.32500000000000001</c:v>
                </c:pt>
                <c:pt idx="168">
                  <c:v>1.6</c:v>
                </c:pt>
                <c:pt idx="169">
                  <c:v>0</c:v>
                </c:pt>
                <c:pt idx="170">
                  <c:v>0</c:v>
                </c:pt>
                <c:pt idx="171">
                  <c:v>4.68</c:v>
                </c:pt>
                <c:pt idx="172">
                  <c:v>1.01</c:v>
                </c:pt>
                <c:pt idx="173">
                  <c:v>5.75</c:v>
                </c:pt>
                <c:pt idx="174">
                  <c:v>0</c:v>
                </c:pt>
                <c:pt idx="175">
                  <c:v>2.4</c:v>
                </c:pt>
                <c:pt idx="176">
                  <c:v>1.32</c:v>
                </c:pt>
                <c:pt idx="177">
                  <c:v>3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0.38400000000000001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330</c:v>
                </c:pt>
                <c:pt idx="186">
                  <c:v>0</c:v>
                </c:pt>
                <c:pt idx="187">
                  <c:v>0.4</c:v>
                </c:pt>
                <c:pt idx="188">
                  <c:v>1.3149999999999999</c:v>
                </c:pt>
                <c:pt idx="189">
                  <c:v>1.94</c:v>
                </c:pt>
                <c:pt idx="190">
                  <c:v>0</c:v>
                </c:pt>
                <c:pt idx="191">
                  <c:v>0</c:v>
                </c:pt>
                <c:pt idx="192">
                  <c:v>1.5249999999999999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0.40600000000000003</c:v>
                </c:pt>
                <c:pt idx="198">
                  <c:v>0</c:v>
                </c:pt>
                <c:pt idx="199">
                  <c:v>1.33</c:v>
                </c:pt>
                <c:pt idx="200">
                  <c:v>6.36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16.55</c:v>
                </c:pt>
                <c:pt idx="206">
                  <c:v>2</c:v>
                </c:pt>
                <c:pt idx="207">
                  <c:v>0</c:v>
                </c:pt>
                <c:pt idx="208">
                  <c:v>0.97</c:v>
                </c:pt>
                <c:pt idx="209">
                  <c:v>0</c:v>
                </c:pt>
                <c:pt idx="210">
                  <c:v>0.78</c:v>
                </c:pt>
                <c:pt idx="211">
                  <c:v>0</c:v>
                </c:pt>
                <c:pt idx="212">
                  <c:v>6.4</c:v>
                </c:pt>
                <c:pt idx="213">
                  <c:v>37.200000000000003</c:v>
                </c:pt>
                <c:pt idx="214">
                  <c:v>1</c:v>
                </c:pt>
                <c:pt idx="215">
                  <c:v>0.23599999999999999</c:v>
                </c:pt>
                <c:pt idx="216">
                  <c:v>0.23799999999999999</c:v>
                </c:pt>
                <c:pt idx="217">
                  <c:v>0</c:v>
                </c:pt>
                <c:pt idx="218">
                  <c:v>1.6</c:v>
                </c:pt>
                <c:pt idx="219">
                  <c:v>3.43</c:v>
                </c:pt>
                <c:pt idx="220">
                  <c:v>2.48</c:v>
                </c:pt>
                <c:pt idx="221">
                  <c:v>0</c:v>
                </c:pt>
                <c:pt idx="222">
                  <c:v>0</c:v>
                </c:pt>
                <c:pt idx="223">
                  <c:v>1.34</c:v>
                </c:pt>
                <c:pt idx="224">
                  <c:v>0.7</c:v>
                </c:pt>
                <c:pt idx="225">
                  <c:v>0</c:v>
                </c:pt>
                <c:pt idx="226">
                  <c:v>3.8</c:v>
                </c:pt>
                <c:pt idx="227">
                  <c:v>2.2999999999999998</c:v>
                </c:pt>
                <c:pt idx="228">
                  <c:v>37.799999999999997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2.875</c:v>
                </c:pt>
                <c:pt idx="233">
                  <c:v>0</c:v>
                </c:pt>
                <c:pt idx="234">
                  <c:v>0.45400000000000001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21.08</c:v>
                </c:pt>
                <c:pt idx="239">
                  <c:v>3.54</c:v>
                </c:pt>
                <c:pt idx="240">
                  <c:v>2.65</c:v>
                </c:pt>
                <c:pt idx="241">
                  <c:v>0.97199999999999998</c:v>
                </c:pt>
                <c:pt idx="242">
                  <c:v>0.58499999999999996</c:v>
                </c:pt>
                <c:pt idx="243">
                  <c:v>27.44</c:v>
                </c:pt>
                <c:pt idx="244">
                  <c:v>3.74</c:v>
                </c:pt>
                <c:pt idx="245">
                  <c:v>0</c:v>
                </c:pt>
                <c:pt idx="246">
                  <c:v>0</c:v>
                </c:pt>
                <c:pt idx="247">
                  <c:v>2.2999999999999998</c:v>
                </c:pt>
                <c:pt idx="248">
                  <c:v>0.61</c:v>
                </c:pt>
                <c:pt idx="249">
                  <c:v>34.78</c:v>
                </c:pt>
                <c:pt idx="250">
                  <c:v>3.1</c:v>
                </c:pt>
                <c:pt idx="251">
                  <c:v>0.83799999999999997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0.55000000000000004</c:v>
                </c:pt>
                <c:pt idx="260">
                  <c:v>0</c:v>
                </c:pt>
                <c:pt idx="261">
                  <c:v>0.54</c:v>
                </c:pt>
                <c:pt idx="262">
                  <c:v>33.9</c:v>
                </c:pt>
                <c:pt idx="263">
                  <c:v>28.5</c:v>
                </c:pt>
                <c:pt idx="264">
                  <c:v>2.5299999999999998</c:v>
                </c:pt>
                <c:pt idx="265">
                  <c:v>1.27</c:v>
                </c:pt>
                <c:pt idx="266">
                  <c:v>17.14</c:v>
                </c:pt>
                <c:pt idx="267">
                  <c:v>13.88</c:v>
                </c:pt>
                <c:pt idx="268">
                  <c:v>0</c:v>
                </c:pt>
                <c:pt idx="269">
                  <c:v>0</c:v>
                </c:pt>
                <c:pt idx="270">
                  <c:v>14.94</c:v>
                </c:pt>
                <c:pt idx="271">
                  <c:v>10.6</c:v>
                </c:pt>
                <c:pt idx="272">
                  <c:v>0.92200000000000004</c:v>
                </c:pt>
                <c:pt idx="273">
                  <c:v>7.35</c:v>
                </c:pt>
                <c:pt idx="274">
                  <c:v>2.65</c:v>
                </c:pt>
                <c:pt idx="275">
                  <c:v>0</c:v>
                </c:pt>
                <c:pt idx="276">
                  <c:v>1.1100000000000001</c:v>
                </c:pt>
                <c:pt idx="277">
                  <c:v>4.43</c:v>
                </c:pt>
                <c:pt idx="278">
                  <c:v>0</c:v>
                </c:pt>
                <c:pt idx="279">
                  <c:v>5.54</c:v>
                </c:pt>
                <c:pt idx="280">
                  <c:v>0</c:v>
                </c:pt>
                <c:pt idx="281">
                  <c:v>7.66</c:v>
                </c:pt>
                <c:pt idx="282">
                  <c:v>0</c:v>
                </c:pt>
                <c:pt idx="283">
                  <c:v>0</c:v>
                </c:pt>
                <c:pt idx="284">
                  <c:v>4.5999999999999996</c:v>
                </c:pt>
                <c:pt idx="285">
                  <c:v>13.9</c:v>
                </c:pt>
                <c:pt idx="286">
                  <c:v>3.85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0.25</c:v>
                </c:pt>
                <c:pt idx="291">
                  <c:v>1.25</c:v>
                </c:pt>
                <c:pt idx="292">
                  <c:v>0</c:v>
                </c:pt>
                <c:pt idx="293">
                  <c:v>0</c:v>
                </c:pt>
                <c:pt idx="294">
                  <c:v>5.29</c:v>
                </c:pt>
                <c:pt idx="295">
                  <c:v>6.1</c:v>
                </c:pt>
                <c:pt idx="296">
                  <c:v>0</c:v>
                </c:pt>
                <c:pt idx="297">
                  <c:v>3.4</c:v>
                </c:pt>
                <c:pt idx="298">
                  <c:v>1.89</c:v>
                </c:pt>
                <c:pt idx="299">
                  <c:v>1.73</c:v>
                </c:pt>
                <c:pt idx="300">
                  <c:v>0</c:v>
                </c:pt>
                <c:pt idx="301">
                  <c:v>0</c:v>
                </c:pt>
                <c:pt idx="302">
                  <c:v>2991.5601000000001</c:v>
                </c:pt>
                <c:pt idx="303">
                  <c:v>0</c:v>
                </c:pt>
                <c:pt idx="304">
                  <c:v>0.23899999999999999</c:v>
                </c:pt>
                <c:pt idx="305">
                  <c:v>0</c:v>
                </c:pt>
                <c:pt idx="306">
                  <c:v>0</c:v>
                </c:pt>
                <c:pt idx="307">
                  <c:v>13.68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0.32700000000000001</c:v>
                </c:pt>
                <c:pt idx="313">
                  <c:v>0</c:v>
                </c:pt>
                <c:pt idx="314">
                  <c:v>1.04</c:v>
                </c:pt>
                <c:pt idx="315">
                  <c:v>1.56</c:v>
                </c:pt>
                <c:pt idx="316">
                  <c:v>6.9000000000000006E-2</c:v>
                </c:pt>
                <c:pt idx="317">
                  <c:v>0</c:v>
                </c:pt>
                <c:pt idx="318">
                  <c:v>5.48</c:v>
                </c:pt>
                <c:pt idx="319">
                  <c:v>0.59</c:v>
                </c:pt>
                <c:pt idx="320">
                  <c:v>0</c:v>
                </c:pt>
                <c:pt idx="321">
                  <c:v>0</c:v>
                </c:pt>
                <c:pt idx="322">
                  <c:v>0.151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39.200000000000003</c:v>
                </c:pt>
                <c:pt idx="331">
                  <c:v>17.260000000000002</c:v>
                </c:pt>
                <c:pt idx="332">
                  <c:v>0</c:v>
                </c:pt>
                <c:pt idx="333">
                  <c:v>1.32</c:v>
                </c:pt>
                <c:pt idx="334">
                  <c:v>0</c:v>
                </c:pt>
                <c:pt idx="335">
                  <c:v>0</c:v>
                </c:pt>
                <c:pt idx="336">
                  <c:v>1.4450000000000001</c:v>
                </c:pt>
                <c:pt idx="337">
                  <c:v>0.01</c:v>
                </c:pt>
                <c:pt idx="338">
                  <c:v>0.69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0.26600000000000001</c:v>
                </c:pt>
                <c:pt idx="345">
                  <c:v>0.33</c:v>
                </c:pt>
                <c:pt idx="346">
                  <c:v>0</c:v>
                </c:pt>
                <c:pt idx="347">
                  <c:v>0</c:v>
                </c:pt>
                <c:pt idx="348">
                  <c:v>5.2</c:v>
                </c:pt>
                <c:pt idx="349">
                  <c:v>4406.0200000000004</c:v>
                </c:pt>
                <c:pt idx="350">
                  <c:v>8080.6298999999999</c:v>
                </c:pt>
                <c:pt idx="351">
                  <c:v>2.0699999999999998</c:v>
                </c:pt>
                <c:pt idx="352">
                  <c:v>1149.23</c:v>
                </c:pt>
                <c:pt idx="353">
                  <c:v>4566.4502000000002</c:v>
                </c:pt>
                <c:pt idx="354">
                  <c:v>1.54</c:v>
                </c:pt>
                <c:pt idx="355">
                  <c:v>0</c:v>
                </c:pt>
                <c:pt idx="356">
                  <c:v>0</c:v>
                </c:pt>
                <c:pt idx="357">
                  <c:v>5386.8397999999997</c:v>
                </c:pt>
                <c:pt idx="358">
                  <c:v>13446.5098</c:v>
                </c:pt>
                <c:pt idx="359">
                  <c:v>8207.5596000000005</c:v>
                </c:pt>
                <c:pt idx="360">
                  <c:v>2657.8798999999999</c:v>
                </c:pt>
                <c:pt idx="361">
                  <c:v>2681.6498999999999</c:v>
                </c:pt>
                <c:pt idx="362">
                  <c:v>3764.3301000000001</c:v>
                </c:pt>
                <c:pt idx="363">
                  <c:v>1431.6</c:v>
                </c:pt>
                <c:pt idx="364">
                  <c:v>8960.3495999999996</c:v>
                </c:pt>
                <c:pt idx="365">
                  <c:v>482.04</c:v>
                </c:pt>
                <c:pt idx="366">
                  <c:v>5396.6899000000003</c:v>
                </c:pt>
                <c:pt idx="367">
                  <c:v>0</c:v>
                </c:pt>
                <c:pt idx="368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22</c:v>
                </c:pt>
                <c:pt idx="21">
                  <c:v>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22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2</c:v>
                </c:pt>
                <c:pt idx="35">
                  <c:v>38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</c:v>
                </c:pt>
                <c:pt idx="55">
                  <c:v>3</c:v>
                </c:pt>
                <c:pt idx="56">
                  <c:v>1</c:v>
                </c:pt>
                <c:pt idx="57">
                  <c:v>34</c:v>
                </c:pt>
                <c:pt idx="58">
                  <c:v>0</c:v>
                </c:pt>
                <c:pt idx="59">
                  <c:v>0</c:v>
                </c:pt>
                <c:pt idx="60">
                  <c:v>21</c:v>
                </c:pt>
                <c:pt idx="61">
                  <c:v>0</c:v>
                </c:pt>
                <c:pt idx="62">
                  <c:v>11</c:v>
                </c:pt>
                <c:pt idx="63">
                  <c:v>0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1</c:v>
                </c:pt>
                <c:pt idx="70">
                  <c:v>0</c:v>
                </c:pt>
                <c:pt idx="71">
                  <c:v>28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</c:v>
                </c:pt>
                <c:pt idx="78">
                  <c:v>0</c:v>
                </c:pt>
                <c:pt idx="79">
                  <c:v>0</c:v>
                </c:pt>
                <c:pt idx="80">
                  <c:v>24</c:v>
                </c:pt>
                <c:pt idx="81">
                  <c:v>13</c:v>
                </c:pt>
                <c:pt idx="82">
                  <c:v>6</c:v>
                </c:pt>
                <c:pt idx="83">
                  <c:v>0</c:v>
                </c:pt>
                <c:pt idx="84">
                  <c:v>26</c:v>
                </c:pt>
                <c:pt idx="85">
                  <c:v>5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38</c:v>
                </c:pt>
                <c:pt idx="93">
                  <c:v>30</c:v>
                </c:pt>
                <c:pt idx="94">
                  <c:v>0</c:v>
                </c:pt>
                <c:pt idx="95">
                  <c:v>32</c:v>
                </c:pt>
                <c:pt idx="96">
                  <c:v>55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26</c:v>
                </c:pt>
                <c:pt idx="103">
                  <c:v>21</c:v>
                </c:pt>
                <c:pt idx="104">
                  <c:v>22</c:v>
                </c:pt>
                <c:pt idx="105">
                  <c:v>24</c:v>
                </c:pt>
                <c:pt idx="106">
                  <c:v>31</c:v>
                </c:pt>
                <c:pt idx="107">
                  <c:v>23</c:v>
                </c:pt>
                <c:pt idx="108">
                  <c:v>29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25</c:v>
                </c:pt>
                <c:pt idx="120">
                  <c:v>0</c:v>
                </c:pt>
                <c:pt idx="121">
                  <c:v>0</c:v>
                </c:pt>
                <c:pt idx="122">
                  <c:v>2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23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26</c:v>
                </c:pt>
                <c:pt idx="137">
                  <c:v>8</c:v>
                </c:pt>
                <c:pt idx="138">
                  <c:v>28</c:v>
                </c:pt>
                <c:pt idx="139">
                  <c:v>38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18</c:v>
                </c:pt>
                <c:pt idx="144">
                  <c:v>0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26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25</c:v>
                </c:pt>
                <c:pt idx="157">
                  <c:v>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</c:v>
                </c:pt>
                <c:pt idx="168">
                  <c:v>4</c:v>
                </c:pt>
                <c:pt idx="169">
                  <c:v>0</c:v>
                </c:pt>
                <c:pt idx="170">
                  <c:v>0</c:v>
                </c:pt>
                <c:pt idx="171">
                  <c:v>14</c:v>
                </c:pt>
                <c:pt idx="172">
                  <c:v>25</c:v>
                </c:pt>
                <c:pt idx="173">
                  <c:v>12</c:v>
                </c:pt>
                <c:pt idx="174">
                  <c:v>0</c:v>
                </c:pt>
                <c:pt idx="175">
                  <c:v>37</c:v>
                </c:pt>
                <c:pt idx="176">
                  <c:v>0</c:v>
                </c:pt>
                <c:pt idx="177">
                  <c:v>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4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17</c:v>
                </c:pt>
                <c:pt idx="186">
                  <c:v>0</c:v>
                </c:pt>
                <c:pt idx="187">
                  <c:v>0</c:v>
                </c:pt>
                <c:pt idx="188">
                  <c:v>21</c:v>
                </c:pt>
                <c:pt idx="189">
                  <c:v>29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34</c:v>
                </c:pt>
                <c:pt idx="198">
                  <c:v>0</c:v>
                </c:pt>
                <c:pt idx="199">
                  <c:v>24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12</c:v>
                </c:pt>
                <c:pt idx="205">
                  <c:v>0</c:v>
                </c:pt>
                <c:pt idx="206">
                  <c:v>7</c:v>
                </c:pt>
                <c:pt idx="207">
                  <c:v>26</c:v>
                </c:pt>
                <c:pt idx="208">
                  <c:v>22</c:v>
                </c:pt>
                <c:pt idx="209">
                  <c:v>0</c:v>
                </c:pt>
                <c:pt idx="210">
                  <c:v>3</c:v>
                </c:pt>
                <c:pt idx="211">
                  <c:v>0</c:v>
                </c:pt>
                <c:pt idx="212">
                  <c:v>2</c:v>
                </c:pt>
                <c:pt idx="213">
                  <c:v>0</c:v>
                </c:pt>
                <c:pt idx="214">
                  <c:v>20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55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26</c:v>
                </c:pt>
                <c:pt idx="225">
                  <c:v>0</c:v>
                </c:pt>
                <c:pt idx="226">
                  <c:v>23</c:v>
                </c:pt>
                <c:pt idx="227">
                  <c:v>28</c:v>
                </c:pt>
                <c:pt idx="228">
                  <c:v>27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6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25</c:v>
                </c:pt>
                <c:pt idx="239">
                  <c:v>0</c:v>
                </c:pt>
                <c:pt idx="240">
                  <c:v>24</c:v>
                </c:pt>
                <c:pt idx="241">
                  <c:v>52</c:v>
                </c:pt>
                <c:pt idx="242">
                  <c:v>0</c:v>
                </c:pt>
                <c:pt idx="243">
                  <c:v>28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19</c:v>
                </c:pt>
                <c:pt idx="249">
                  <c:v>26</c:v>
                </c:pt>
                <c:pt idx="250">
                  <c:v>0</c:v>
                </c:pt>
                <c:pt idx="251">
                  <c:v>22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8</c:v>
                </c:pt>
                <c:pt idx="260">
                  <c:v>0</c:v>
                </c:pt>
                <c:pt idx="261">
                  <c:v>21</c:v>
                </c:pt>
                <c:pt idx="262">
                  <c:v>41</c:v>
                </c:pt>
                <c:pt idx="263">
                  <c:v>0</c:v>
                </c:pt>
                <c:pt idx="264">
                  <c:v>24</c:v>
                </c:pt>
                <c:pt idx="265">
                  <c:v>41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24</c:v>
                </c:pt>
                <c:pt idx="271">
                  <c:v>7</c:v>
                </c:pt>
                <c:pt idx="272">
                  <c:v>12</c:v>
                </c:pt>
                <c:pt idx="273">
                  <c:v>9</c:v>
                </c:pt>
                <c:pt idx="274">
                  <c:v>25</c:v>
                </c:pt>
                <c:pt idx="275">
                  <c:v>0</c:v>
                </c:pt>
                <c:pt idx="276">
                  <c:v>0</c:v>
                </c:pt>
                <c:pt idx="277">
                  <c:v>25</c:v>
                </c:pt>
                <c:pt idx="278">
                  <c:v>0</c:v>
                </c:pt>
                <c:pt idx="279">
                  <c:v>24</c:v>
                </c:pt>
                <c:pt idx="280">
                  <c:v>8</c:v>
                </c:pt>
                <c:pt idx="281">
                  <c:v>3</c:v>
                </c:pt>
                <c:pt idx="282">
                  <c:v>0</c:v>
                </c:pt>
                <c:pt idx="283">
                  <c:v>8</c:v>
                </c:pt>
                <c:pt idx="284">
                  <c:v>0</c:v>
                </c:pt>
                <c:pt idx="285">
                  <c:v>0</c:v>
                </c:pt>
                <c:pt idx="286">
                  <c:v>4</c:v>
                </c:pt>
                <c:pt idx="287">
                  <c:v>15</c:v>
                </c:pt>
                <c:pt idx="288">
                  <c:v>0</c:v>
                </c:pt>
                <c:pt idx="289">
                  <c:v>0</c:v>
                </c:pt>
                <c:pt idx="290">
                  <c:v>10</c:v>
                </c:pt>
                <c:pt idx="291">
                  <c:v>0</c:v>
                </c:pt>
                <c:pt idx="292">
                  <c:v>9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4</c:v>
                </c:pt>
                <c:pt idx="298">
                  <c:v>0</c:v>
                </c:pt>
                <c:pt idx="299">
                  <c:v>22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22</c:v>
                </c:pt>
                <c:pt idx="313">
                  <c:v>7</c:v>
                </c:pt>
                <c:pt idx="314">
                  <c:v>41</c:v>
                </c:pt>
                <c:pt idx="315">
                  <c:v>0</c:v>
                </c:pt>
                <c:pt idx="316">
                  <c:v>36</c:v>
                </c:pt>
                <c:pt idx="317">
                  <c:v>42</c:v>
                </c:pt>
                <c:pt idx="318">
                  <c:v>4</c:v>
                </c:pt>
                <c:pt idx="319">
                  <c:v>23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5</c:v>
                </c:pt>
                <c:pt idx="331">
                  <c:v>0</c:v>
                </c:pt>
                <c:pt idx="332">
                  <c:v>29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26</c:v>
                </c:pt>
                <c:pt idx="337">
                  <c:v>0</c:v>
                </c:pt>
                <c:pt idx="338">
                  <c:v>4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8</c:v>
                </c:pt>
                <c:pt idx="344">
                  <c:v>0</c:v>
                </c:pt>
                <c:pt idx="345">
                  <c:v>33</c:v>
                </c:pt>
                <c:pt idx="346">
                  <c:v>0</c:v>
                </c:pt>
                <c:pt idx="347">
                  <c:v>14</c:v>
                </c:pt>
                <c:pt idx="348">
                  <c:v>47</c:v>
                </c:pt>
                <c:pt idx="349">
                  <c:v>0</c:v>
                </c:pt>
                <c:pt idx="350">
                  <c:v>38</c:v>
                </c:pt>
                <c:pt idx="351">
                  <c:v>25</c:v>
                </c:pt>
                <c:pt idx="352">
                  <c:v>31</c:v>
                </c:pt>
                <c:pt idx="353">
                  <c:v>33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31</c:v>
                </c:pt>
                <c:pt idx="358">
                  <c:v>5</c:v>
                </c:pt>
                <c:pt idx="359">
                  <c:v>32</c:v>
                </c:pt>
                <c:pt idx="360">
                  <c:v>0</c:v>
                </c:pt>
                <c:pt idx="361">
                  <c:v>43</c:v>
                </c:pt>
                <c:pt idx="362">
                  <c:v>11</c:v>
                </c:pt>
                <c:pt idx="363">
                  <c:v>25</c:v>
                </c:pt>
                <c:pt idx="364">
                  <c:v>17</c:v>
                </c:pt>
                <c:pt idx="365">
                  <c:v>34</c:v>
                </c:pt>
                <c:pt idx="366">
                  <c:v>35</c:v>
                </c:pt>
                <c:pt idx="367">
                  <c:v>0</c:v>
                </c:pt>
                <c:pt idx="36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33</c:v>
                </c:pt>
                <c:pt idx="35">
                  <c:v>8</c:v>
                </c:pt>
                <c:pt idx="36">
                  <c:v>0</c:v>
                </c:pt>
                <c:pt idx="37">
                  <c:v>0</c:v>
                </c:pt>
                <c:pt idx="38">
                  <c:v>12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15</c:v>
                </c:pt>
                <c:pt idx="55">
                  <c:v>13</c:v>
                </c:pt>
                <c:pt idx="56">
                  <c:v>17</c:v>
                </c:pt>
                <c:pt idx="57">
                  <c:v>12</c:v>
                </c:pt>
                <c:pt idx="58">
                  <c:v>0</c:v>
                </c:pt>
                <c:pt idx="59">
                  <c:v>0</c:v>
                </c:pt>
                <c:pt idx="60">
                  <c:v>7</c:v>
                </c:pt>
                <c:pt idx="61">
                  <c:v>0</c:v>
                </c:pt>
                <c:pt idx="62">
                  <c:v>17</c:v>
                </c:pt>
                <c:pt idx="63">
                  <c:v>36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12</c:v>
                </c:pt>
                <c:pt idx="70">
                  <c:v>0</c:v>
                </c:pt>
                <c:pt idx="71">
                  <c:v>33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39</c:v>
                </c:pt>
                <c:pt idx="78">
                  <c:v>0</c:v>
                </c:pt>
                <c:pt idx="79">
                  <c:v>11</c:v>
                </c:pt>
                <c:pt idx="80">
                  <c:v>14</c:v>
                </c:pt>
                <c:pt idx="81">
                  <c:v>25</c:v>
                </c:pt>
                <c:pt idx="82">
                  <c:v>9</c:v>
                </c:pt>
                <c:pt idx="83">
                  <c:v>4</c:v>
                </c:pt>
                <c:pt idx="84">
                  <c:v>44</c:v>
                </c:pt>
                <c:pt idx="85">
                  <c:v>21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9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34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1</c:v>
                </c:pt>
                <c:pt idx="107">
                  <c:v>31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33</c:v>
                </c:pt>
                <c:pt idx="120">
                  <c:v>0</c:v>
                </c:pt>
                <c:pt idx="121">
                  <c:v>11</c:v>
                </c:pt>
                <c:pt idx="122">
                  <c:v>9</c:v>
                </c:pt>
                <c:pt idx="123">
                  <c:v>7</c:v>
                </c:pt>
                <c:pt idx="124">
                  <c:v>0</c:v>
                </c:pt>
                <c:pt idx="125">
                  <c:v>0</c:v>
                </c:pt>
                <c:pt idx="126">
                  <c:v>33</c:v>
                </c:pt>
                <c:pt idx="127">
                  <c:v>14</c:v>
                </c:pt>
                <c:pt idx="128">
                  <c:v>17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23</c:v>
                </c:pt>
                <c:pt idx="134">
                  <c:v>0</c:v>
                </c:pt>
                <c:pt idx="135">
                  <c:v>0</c:v>
                </c:pt>
                <c:pt idx="136">
                  <c:v>6</c:v>
                </c:pt>
                <c:pt idx="137">
                  <c:v>15</c:v>
                </c:pt>
                <c:pt idx="138">
                  <c:v>17</c:v>
                </c:pt>
                <c:pt idx="139">
                  <c:v>14</c:v>
                </c:pt>
                <c:pt idx="140">
                  <c:v>18</c:v>
                </c:pt>
                <c:pt idx="141">
                  <c:v>0</c:v>
                </c:pt>
                <c:pt idx="142">
                  <c:v>0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33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33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13</c:v>
                </c:pt>
                <c:pt idx="168">
                  <c:v>21</c:v>
                </c:pt>
                <c:pt idx="169">
                  <c:v>0</c:v>
                </c:pt>
                <c:pt idx="170">
                  <c:v>0</c:v>
                </c:pt>
                <c:pt idx="171">
                  <c:v>17</c:v>
                </c:pt>
                <c:pt idx="172">
                  <c:v>33</c:v>
                </c:pt>
                <c:pt idx="173">
                  <c:v>0</c:v>
                </c:pt>
                <c:pt idx="174">
                  <c:v>0</c:v>
                </c:pt>
                <c:pt idx="175">
                  <c:v>39</c:v>
                </c:pt>
                <c:pt idx="176">
                  <c:v>7</c:v>
                </c:pt>
                <c:pt idx="177">
                  <c:v>33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33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8</c:v>
                </c:pt>
                <c:pt idx="186">
                  <c:v>0</c:v>
                </c:pt>
                <c:pt idx="187">
                  <c:v>0</c:v>
                </c:pt>
                <c:pt idx="188">
                  <c:v>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43</c:v>
                </c:pt>
                <c:pt idx="198">
                  <c:v>0</c:v>
                </c:pt>
                <c:pt idx="199">
                  <c:v>15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8</c:v>
                </c:pt>
                <c:pt idx="205">
                  <c:v>12</c:v>
                </c:pt>
                <c:pt idx="206">
                  <c:v>11</c:v>
                </c:pt>
                <c:pt idx="207">
                  <c:v>44</c:v>
                </c:pt>
                <c:pt idx="208">
                  <c:v>7</c:v>
                </c:pt>
                <c:pt idx="209">
                  <c:v>0</c:v>
                </c:pt>
                <c:pt idx="210">
                  <c:v>18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15</c:v>
                </c:pt>
                <c:pt idx="215">
                  <c:v>22</c:v>
                </c:pt>
                <c:pt idx="216">
                  <c:v>27</c:v>
                </c:pt>
                <c:pt idx="217">
                  <c:v>0</c:v>
                </c:pt>
                <c:pt idx="218">
                  <c:v>0</c:v>
                </c:pt>
                <c:pt idx="219">
                  <c:v>9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16</c:v>
                </c:pt>
                <c:pt idx="225">
                  <c:v>0</c:v>
                </c:pt>
                <c:pt idx="226">
                  <c:v>0</c:v>
                </c:pt>
                <c:pt idx="227">
                  <c:v>19</c:v>
                </c:pt>
                <c:pt idx="228">
                  <c:v>8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41</c:v>
                </c:pt>
                <c:pt idx="233">
                  <c:v>0</c:v>
                </c:pt>
                <c:pt idx="234">
                  <c:v>26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33</c:v>
                </c:pt>
                <c:pt idx="239">
                  <c:v>0</c:v>
                </c:pt>
                <c:pt idx="240">
                  <c:v>33</c:v>
                </c:pt>
                <c:pt idx="241">
                  <c:v>37</c:v>
                </c:pt>
                <c:pt idx="242">
                  <c:v>9</c:v>
                </c:pt>
                <c:pt idx="243">
                  <c:v>13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14</c:v>
                </c:pt>
                <c:pt idx="249">
                  <c:v>47</c:v>
                </c:pt>
                <c:pt idx="250">
                  <c:v>15</c:v>
                </c:pt>
                <c:pt idx="251">
                  <c:v>10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26</c:v>
                </c:pt>
                <c:pt idx="260">
                  <c:v>0</c:v>
                </c:pt>
                <c:pt idx="261">
                  <c:v>9</c:v>
                </c:pt>
                <c:pt idx="262">
                  <c:v>14</c:v>
                </c:pt>
                <c:pt idx="263">
                  <c:v>13</c:v>
                </c:pt>
                <c:pt idx="264">
                  <c:v>8</c:v>
                </c:pt>
                <c:pt idx="265">
                  <c:v>9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38</c:v>
                </c:pt>
                <c:pt idx="271">
                  <c:v>33</c:v>
                </c:pt>
                <c:pt idx="272">
                  <c:v>13</c:v>
                </c:pt>
                <c:pt idx="273">
                  <c:v>0</c:v>
                </c:pt>
                <c:pt idx="274">
                  <c:v>13</c:v>
                </c:pt>
                <c:pt idx="275">
                  <c:v>0</c:v>
                </c:pt>
                <c:pt idx="276">
                  <c:v>0</c:v>
                </c:pt>
                <c:pt idx="277">
                  <c:v>33</c:v>
                </c:pt>
                <c:pt idx="278">
                  <c:v>0</c:v>
                </c:pt>
                <c:pt idx="279">
                  <c:v>15</c:v>
                </c:pt>
                <c:pt idx="280">
                  <c:v>14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28</c:v>
                </c:pt>
                <c:pt idx="291">
                  <c:v>0</c:v>
                </c:pt>
                <c:pt idx="292">
                  <c:v>15</c:v>
                </c:pt>
                <c:pt idx="293">
                  <c:v>0</c:v>
                </c:pt>
                <c:pt idx="294">
                  <c:v>16</c:v>
                </c:pt>
                <c:pt idx="295">
                  <c:v>0</c:v>
                </c:pt>
                <c:pt idx="296">
                  <c:v>0</c:v>
                </c:pt>
                <c:pt idx="297">
                  <c:v>7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33</c:v>
                </c:pt>
                <c:pt idx="313">
                  <c:v>13</c:v>
                </c:pt>
                <c:pt idx="314">
                  <c:v>36</c:v>
                </c:pt>
                <c:pt idx="315">
                  <c:v>0</c:v>
                </c:pt>
                <c:pt idx="316">
                  <c:v>9</c:v>
                </c:pt>
                <c:pt idx="317">
                  <c:v>44</c:v>
                </c:pt>
                <c:pt idx="318">
                  <c:v>41</c:v>
                </c:pt>
                <c:pt idx="319">
                  <c:v>14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22</c:v>
                </c:pt>
                <c:pt idx="331">
                  <c:v>0</c:v>
                </c:pt>
                <c:pt idx="332">
                  <c:v>35</c:v>
                </c:pt>
                <c:pt idx="333">
                  <c:v>26</c:v>
                </c:pt>
                <c:pt idx="334">
                  <c:v>0</c:v>
                </c:pt>
                <c:pt idx="335">
                  <c:v>0</c:v>
                </c:pt>
                <c:pt idx="336">
                  <c:v>14</c:v>
                </c:pt>
                <c:pt idx="337">
                  <c:v>0</c:v>
                </c:pt>
                <c:pt idx="338">
                  <c:v>13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14</c:v>
                </c:pt>
                <c:pt idx="344">
                  <c:v>38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38</c:v>
                </c:pt>
                <c:pt idx="352">
                  <c:v>0</c:v>
                </c:pt>
                <c:pt idx="353">
                  <c:v>0</c:v>
                </c:pt>
                <c:pt idx="354">
                  <c:v>37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16</c:v>
                </c:pt>
                <c:pt idx="359">
                  <c:v>0</c:v>
                </c:pt>
                <c:pt idx="360">
                  <c:v>24</c:v>
                </c:pt>
                <c:pt idx="361">
                  <c:v>0</c:v>
                </c:pt>
                <c:pt idx="362">
                  <c:v>0</c:v>
                </c:pt>
                <c:pt idx="363">
                  <c:v>33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4.2949999999999999</c:v>
                </c:pt>
                <c:pt idx="21">
                  <c:v>1.8480000000000001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11.03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3.33</c:v>
                </c:pt>
                <c:pt idx="35">
                  <c:v>7.38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5.9</c:v>
                </c:pt>
                <c:pt idx="55">
                  <c:v>1.7749999999999999</c:v>
                </c:pt>
                <c:pt idx="56">
                  <c:v>1.5349999999999999</c:v>
                </c:pt>
                <c:pt idx="57">
                  <c:v>0.252</c:v>
                </c:pt>
                <c:pt idx="58">
                  <c:v>0</c:v>
                </c:pt>
                <c:pt idx="59">
                  <c:v>0</c:v>
                </c:pt>
                <c:pt idx="60">
                  <c:v>2.44</c:v>
                </c:pt>
                <c:pt idx="61">
                  <c:v>0</c:v>
                </c:pt>
                <c:pt idx="62">
                  <c:v>0.51</c:v>
                </c:pt>
                <c:pt idx="63">
                  <c:v>0</c:v>
                </c:pt>
                <c:pt idx="64">
                  <c:v>0</c:v>
                </c:pt>
                <c:pt idx="65">
                  <c:v>3.64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15231.1504</c:v>
                </c:pt>
                <c:pt idx="70">
                  <c:v>0</c:v>
                </c:pt>
                <c:pt idx="71">
                  <c:v>13.45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2.71</c:v>
                </c:pt>
                <c:pt idx="78">
                  <c:v>0</c:v>
                </c:pt>
                <c:pt idx="79">
                  <c:v>0</c:v>
                </c:pt>
                <c:pt idx="80">
                  <c:v>0.375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1.91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1.98</c:v>
                </c:pt>
                <c:pt idx="94">
                  <c:v>0</c:v>
                </c:pt>
                <c:pt idx="95">
                  <c:v>0.81</c:v>
                </c:pt>
                <c:pt idx="96">
                  <c:v>5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1.18</c:v>
                </c:pt>
                <c:pt idx="103">
                  <c:v>14.85</c:v>
                </c:pt>
                <c:pt idx="104">
                  <c:v>2.335</c:v>
                </c:pt>
                <c:pt idx="105">
                  <c:v>7.9000000000000001E-2</c:v>
                </c:pt>
                <c:pt idx="106">
                  <c:v>7.58</c:v>
                </c:pt>
                <c:pt idx="107">
                  <c:v>2.36</c:v>
                </c:pt>
                <c:pt idx="108">
                  <c:v>3.3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8.6</c:v>
                </c:pt>
                <c:pt idx="120">
                  <c:v>0</c:v>
                </c:pt>
                <c:pt idx="121">
                  <c:v>0</c:v>
                </c:pt>
                <c:pt idx="122">
                  <c:v>2.65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3.4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7.2300000000000003E-2</c:v>
                </c:pt>
                <c:pt idx="134">
                  <c:v>0</c:v>
                </c:pt>
                <c:pt idx="135">
                  <c:v>0</c:v>
                </c:pt>
                <c:pt idx="136">
                  <c:v>7.8</c:v>
                </c:pt>
                <c:pt idx="137">
                  <c:v>0.378</c:v>
                </c:pt>
                <c:pt idx="138">
                  <c:v>0.47199999999999998</c:v>
                </c:pt>
                <c:pt idx="139">
                  <c:v>0.20599999999999999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479.48</c:v>
                </c:pt>
                <c:pt idx="144">
                  <c:v>0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2506.4699999999998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18.98</c:v>
                </c:pt>
                <c:pt idx="157">
                  <c:v>0.60199999999999998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0.372</c:v>
                </c:pt>
                <c:pt idx="168">
                  <c:v>1.7450000000000001</c:v>
                </c:pt>
                <c:pt idx="169">
                  <c:v>0</c:v>
                </c:pt>
                <c:pt idx="170">
                  <c:v>0</c:v>
                </c:pt>
                <c:pt idx="171">
                  <c:v>4.91</c:v>
                </c:pt>
                <c:pt idx="172">
                  <c:v>1.1140000000000001</c:v>
                </c:pt>
                <c:pt idx="173">
                  <c:v>6.16</c:v>
                </c:pt>
                <c:pt idx="174">
                  <c:v>0</c:v>
                </c:pt>
                <c:pt idx="175">
                  <c:v>2.48</c:v>
                </c:pt>
                <c:pt idx="176">
                  <c:v>0</c:v>
                </c:pt>
                <c:pt idx="177">
                  <c:v>3.16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0.41799999999999998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332</c:v>
                </c:pt>
                <c:pt idx="186">
                  <c:v>0</c:v>
                </c:pt>
                <c:pt idx="187">
                  <c:v>0</c:v>
                </c:pt>
                <c:pt idx="188">
                  <c:v>1.325</c:v>
                </c:pt>
                <c:pt idx="189">
                  <c:v>1.83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0.45700000000000002</c:v>
                </c:pt>
                <c:pt idx="198">
                  <c:v>0</c:v>
                </c:pt>
                <c:pt idx="199">
                  <c:v>1.3560000000000001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0</c:v>
                </c:pt>
                <c:pt idx="206">
                  <c:v>2</c:v>
                </c:pt>
                <c:pt idx="207">
                  <c:v>0.13500000000000001</c:v>
                </c:pt>
                <c:pt idx="208">
                  <c:v>1.05</c:v>
                </c:pt>
                <c:pt idx="209">
                  <c:v>0</c:v>
                </c:pt>
                <c:pt idx="210">
                  <c:v>0.86899999999999999</c:v>
                </c:pt>
                <c:pt idx="211">
                  <c:v>0</c:v>
                </c:pt>
                <c:pt idx="212">
                  <c:v>6.76</c:v>
                </c:pt>
                <c:pt idx="213">
                  <c:v>0</c:v>
                </c:pt>
                <c:pt idx="214">
                  <c:v>1.05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1.63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0.66600000000000004</c:v>
                </c:pt>
                <c:pt idx="225">
                  <c:v>0</c:v>
                </c:pt>
                <c:pt idx="226">
                  <c:v>3.9</c:v>
                </c:pt>
                <c:pt idx="227">
                  <c:v>2.35</c:v>
                </c:pt>
                <c:pt idx="228">
                  <c:v>39.6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0.52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22.2</c:v>
                </c:pt>
                <c:pt idx="239">
                  <c:v>0</c:v>
                </c:pt>
                <c:pt idx="240">
                  <c:v>2.895</c:v>
                </c:pt>
                <c:pt idx="241">
                  <c:v>0.80400000000000005</c:v>
                </c:pt>
                <c:pt idx="242">
                  <c:v>0</c:v>
                </c:pt>
                <c:pt idx="243">
                  <c:v>26.7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0.61499999999999999</c:v>
                </c:pt>
                <c:pt idx="249">
                  <c:v>35.299999999999997</c:v>
                </c:pt>
                <c:pt idx="250">
                  <c:v>0</c:v>
                </c:pt>
                <c:pt idx="251">
                  <c:v>0.79400000000000004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0.59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30.85</c:v>
                </c:pt>
                <c:pt idx="263">
                  <c:v>0</c:v>
                </c:pt>
                <c:pt idx="264">
                  <c:v>2.62</c:v>
                </c:pt>
                <c:pt idx="265">
                  <c:v>1.1000000000000001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15.07</c:v>
                </c:pt>
                <c:pt idx="271">
                  <c:v>11.86</c:v>
                </c:pt>
                <c:pt idx="272">
                  <c:v>1.02</c:v>
                </c:pt>
                <c:pt idx="273">
                  <c:v>7.2</c:v>
                </c:pt>
                <c:pt idx="274">
                  <c:v>2.67</c:v>
                </c:pt>
                <c:pt idx="275">
                  <c:v>0</c:v>
                </c:pt>
                <c:pt idx="276">
                  <c:v>1.276</c:v>
                </c:pt>
                <c:pt idx="277">
                  <c:v>4.66</c:v>
                </c:pt>
                <c:pt idx="278">
                  <c:v>0</c:v>
                </c:pt>
                <c:pt idx="279">
                  <c:v>5.39</c:v>
                </c:pt>
                <c:pt idx="280">
                  <c:v>0.82</c:v>
                </c:pt>
                <c:pt idx="281">
                  <c:v>8.02</c:v>
                </c:pt>
                <c:pt idx="282">
                  <c:v>0</c:v>
                </c:pt>
                <c:pt idx="283">
                  <c:v>8.8999999999999996E-2</c:v>
                </c:pt>
                <c:pt idx="284">
                  <c:v>0</c:v>
                </c:pt>
                <c:pt idx="285">
                  <c:v>0</c:v>
                </c:pt>
                <c:pt idx="286">
                  <c:v>4.03</c:v>
                </c:pt>
                <c:pt idx="287">
                  <c:v>6.55</c:v>
                </c:pt>
                <c:pt idx="288">
                  <c:v>0</c:v>
                </c:pt>
                <c:pt idx="289">
                  <c:v>0</c:v>
                </c:pt>
                <c:pt idx="290">
                  <c:v>0.27800000000000002</c:v>
                </c:pt>
                <c:pt idx="291">
                  <c:v>0</c:v>
                </c:pt>
                <c:pt idx="292">
                  <c:v>4.68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3.68</c:v>
                </c:pt>
                <c:pt idx="298">
                  <c:v>0</c:v>
                </c:pt>
                <c:pt idx="299">
                  <c:v>1.75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0.35799999999999998</c:v>
                </c:pt>
                <c:pt idx="313">
                  <c:v>0.56000000000000005</c:v>
                </c:pt>
                <c:pt idx="314">
                  <c:v>0.92900000000000005</c:v>
                </c:pt>
                <c:pt idx="315">
                  <c:v>0</c:v>
                </c:pt>
                <c:pt idx="316">
                  <c:v>0.14399999999999999</c:v>
                </c:pt>
                <c:pt idx="317">
                  <c:v>0.71199999999999997</c:v>
                </c:pt>
                <c:pt idx="318">
                  <c:v>5.96</c:v>
                </c:pt>
                <c:pt idx="319">
                  <c:v>0.61399999999999999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41.2</c:v>
                </c:pt>
                <c:pt idx="331">
                  <c:v>0</c:v>
                </c:pt>
                <c:pt idx="332">
                  <c:v>18.98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1.4750000000000001</c:v>
                </c:pt>
                <c:pt idx="337">
                  <c:v>0</c:v>
                </c:pt>
                <c:pt idx="338">
                  <c:v>0.72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0.17299999999999999</c:v>
                </c:pt>
                <c:pt idx="344">
                  <c:v>0</c:v>
                </c:pt>
                <c:pt idx="345">
                  <c:v>0.32800000000000001</c:v>
                </c:pt>
                <c:pt idx="346">
                  <c:v>0</c:v>
                </c:pt>
                <c:pt idx="347">
                  <c:v>0.9</c:v>
                </c:pt>
                <c:pt idx="348">
                  <c:v>4.9000000000000004</c:v>
                </c:pt>
                <c:pt idx="349">
                  <c:v>0</c:v>
                </c:pt>
                <c:pt idx="350">
                  <c:v>8197.7803000000004</c:v>
                </c:pt>
                <c:pt idx="351">
                  <c:v>2.06</c:v>
                </c:pt>
                <c:pt idx="352">
                  <c:v>1177.22</c:v>
                </c:pt>
                <c:pt idx="353">
                  <c:v>4340.8599000000004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5283.71</c:v>
                </c:pt>
                <c:pt idx="358">
                  <c:v>14238.570299999999</c:v>
                </c:pt>
                <c:pt idx="359">
                  <c:v>7529.7798000000003</c:v>
                </c:pt>
                <c:pt idx="360">
                  <c:v>2764.78</c:v>
                </c:pt>
                <c:pt idx="361">
                  <c:v>2762.3301000000001</c:v>
                </c:pt>
                <c:pt idx="362">
                  <c:v>3764.27</c:v>
                </c:pt>
                <c:pt idx="363">
                  <c:v>1458.91</c:v>
                </c:pt>
                <c:pt idx="364">
                  <c:v>9466.0995999999996</c:v>
                </c:pt>
                <c:pt idx="365">
                  <c:v>405.72</c:v>
                </c:pt>
                <c:pt idx="366">
                  <c:v>5096.7402000000002</c:v>
                </c:pt>
                <c:pt idx="367">
                  <c:v>0</c:v>
                </c:pt>
                <c:pt idx="368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1.6930000000000001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10.36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3.1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0.75800000000000001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5.58</c:v>
                </c:pt>
                <c:pt idx="55">
                  <c:v>1.69</c:v>
                </c:pt>
                <c:pt idx="56">
                  <c:v>1.5149999999999999</c:v>
                </c:pt>
                <c:pt idx="57">
                  <c:v>0.22600000000000001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9.39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14808.669900000001</c:v>
                </c:pt>
                <c:pt idx="70">
                  <c:v>0</c:v>
                </c:pt>
                <c:pt idx="71">
                  <c:v>12.86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2.8450000000000002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0.35599999999999998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1.96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1.96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2.16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2.29</c:v>
                </c:pt>
                <c:pt idx="105">
                  <c:v>0</c:v>
                </c:pt>
                <c:pt idx="106">
                  <c:v>7.62</c:v>
                </c:pt>
                <c:pt idx="107">
                  <c:v>2.19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8.1479999999999997</c:v>
                </c:pt>
                <c:pt idx="120">
                  <c:v>0</c:v>
                </c:pt>
                <c:pt idx="121">
                  <c:v>0</c:v>
                </c:pt>
                <c:pt idx="122">
                  <c:v>2.4249999999999998</c:v>
                </c:pt>
                <c:pt idx="123">
                  <c:v>1.64</c:v>
                </c:pt>
                <c:pt idx="124">
                  <c:v>0</c:v>
                </c:pt>
                <c:pt idx="125">
                  <c:v>0</c:v>
                </c:pt>
                <c:pt idx="126">
                  <c:v>3.33</c:v>
                </c:pt>
                <c:pt idx="127">
                  <c:v>0</c:v>
                </c:pt>
                <c:pt idx="128">
                  <c:v>5.95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7.5899999999999995E-2</c:v>
                </c:pt>
                <c:pt idx="134">
                  <c:v>0</c:v>
                </c:pt>
                <c:pt idx="135">
                  <c:v>0</c:v>
                </c:pt>
                <c:pt idx="136">
                  <c:v>7.45</c:v>
                </c:pt>
                <c:pt idx="137">
                  <c:v>0.29599999999999999</c:v>
                </c:pt>
                <c:pt idx="138">
                  <c:v>0.49099999999999999</c:v>
                </c:pt>
                <c:pt idx="139">
                  <c:v>0.23799999999999999</c:v>
                </c:pt>
                <c:pt idx="140">
                  <c:v>4.1900000000000004</c:v>
                </c:pt>
                <c:pt idx="141">
                  <c:v>0</c:v>
                </c:pt>
                <c:pt idx="142">
                  <c:v>0</c:v>
                </c:pt>
                <c:pt idx="143">
                  <c:v>425.69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2384.8899000000001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0.60299999999999998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0.34100000000000003</c:v>
                </c:pt>
                <c:pt idx="168">
                  <c:v>1.73</c:v>
                </c:pt>
                <c:pt idx="169">
                  <c:v>0</c:v>
                </c:pt>
                <c:pt idx="170">
                  <c:v>0</c:v>
                </c:pt>
                <c:pt idx="171">
                  <c:v>4.72</c:v>
                </c:pt>
                <c:pt idx="172">
                  <c:v>1.012</c:v>
                </c:pt>
                <c:pt idx="173">
                  <c:v>0</c:v>
                </c:pt>
                <c:pt idx="174">
                  <c:v>0</c:v>
                </c:pt>
                <c:pt idx="175">
                  <c:v>2.36</c:v>
                </c:pt>
                <c:pt idx="176">
                  <c:v>1.0649999999999999</c:v>
                </c:pt>
                <c:pt idx="177">
                  <c:v>2.92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0.41699999999999998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318</c:v>
                </c:pt>
                <c:pt idx="186">
                  <c:v>0</c:v>
                </c:pt>
                <c:pt idx="187">
                  <c:v>0</c:v>
                </c:pt>
                <c:pt idx="188">
                  <c:v>1.2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0.43</c:v>
                </c:pt>
                <c:pt idx="198">
                  <c:v>0</c:v>
                </c:pt>
                <c:pt idx="199">
                  <c:v>1.278</c:v>
                </c:pt>
                <c:pt idx="200">
                  <c:v>6.02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15.9</c:v>
                </c:pt>
                <c:pt idx="206">
                  <c:v>1.87</c:v>
                </c:pt>
                <c:pt idx="207">
                  <c:v>0</c:v>
                </c:pt>
                <c:pt idx="208">
                  <c:v>0.91</c:v>
                </c:pt>
                <c:pt idx="209">
                  <c:v>0</c:v>
                </c:pt>
                <c:pt idx="210">
                  <c:v>0.79400000000000004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0.95</c:v>
                </c:pt>
                <c:pt idx="215">
                  <c:v>0.24</c:v>
                </c:pt>
                <c:pt idx="216">
                  <c:v>0.24399999999999999</c:v>
                </c:pt>
                <c:pt idx="217">
                  <c:v>0</c:v>
                </c:pt>
                <c:pt idx="218">
                  <c:v>0</c:v>
                </c:pt>
                <c:pt idx="219">
                  <c:v>3.25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0.752</c:v>
                </c:pt>
                <c:pt idx="225">
                  <c:v>0</c:v>
                </c:pt>
                <c:pt idx="226">
                  <c:v>0</c:v>
                </c:pt>
                <c:pt idx="227">
                  <c:v>2.25</c:v>
                </c:pt>
                <c:pt idx="228">
                  <c:v>36.6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2.8050000000000002</c:v>
                </c:pt>
                <c:pt idx="233">
                  <c:v>0</c:v>
                </c:pt>
                <c:pt idx="234">
                  <c:v>0.49399999999999999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20.54</c:v>
                </c:pt>
                <c:pt idx="239">
                  <c:v>0</c:v>
                </c:pt>
                <c:pt idx="240">
                  <c:v>2.6749999999999998</c:v>
                </c:pt>
                <c:pt idx="241">
                  <c:v>0</c:v>
                </c:pt>
                <c:pt idx="242">
                  <c:v>0.6</c:v>
                </c:pt>
                <c:pt idx="243">
                  <c:v>25.94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0.55500000000000005</c:v>
                </c:pt>
                <c:pt idx="249">
                  <c:v>32.82</c:v>
                </c:pt>
                <c:pt idx="250">
                  <c:v>2.98</c:v>
                </c:pt>
                <c:pt idx="251">
                  <c:v>0.77200000000000002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0.57499999999999996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32.299999999999997</c:v>
                </c:pt>
                <c:pt idx="263">
                  <c:v>27.6</c:v>
                </c:pt>
                <c:pt idx="264">
                  <c:v>2.4900000000000002</c:v>
                </c:pt>
                <c:pt idx="265">
                  <c:v>1.19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14.56</c:v>
                </c:pt>
                <c:pt idx="271">
                  <c:v>10.6</c:v>
                </c:pt>
                <c:pt idx="272">
                  <c:v>0.95799999999999996</c:v>
                </c:pt>
                <c:pt idx="273">
                  <c:v>6.6</c:v>
                </c:pt>
                <c:pt idx="274">
                  <c:v>2.5099999999999998</c:v>
                </c:pt>
                <c:pt idx="275">
                  <c:v>0</c:v>
                </c:pt>
                <c:pt idx="276">
                  <c:v>0</c:v>
                </c:pt>
                <c:pt idx="277">
                  <c:v>4.1550000000000002</c:v>
                </c:pt>
                <c:pt idx="278">
                  <c:v>0</c:v>
                </c:pt>
                <c:pt idx="279">
                  <c:v>5.16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0.31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5.07</c:v>
                </c:pt>
                <c:pt idx="295">
                  <c:v>0</c:v>
                </c:pt>
                <c:pt idx="296">
                  <c:v>0</c:v>
                </c:pt>
                <c:pt idx="297">
                  <c:v>3.43</c:v>
                </c:pt>
                <c:pt idx="298">
                  <c:v>0</c:v>
                </c:pt>
                <c:pt idx="299">
                  <c:v>1.645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12.38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0.34599999999999997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0.111</c:v>
                </c:pt>
                <c:pt idx="317">
                  <c:v>0</c:v>
                </c:pt>
                <c:pt idx="318">
                  <c:v>5.8</c:v>
                </c:pt>
                <c:pt idx="319">
                  <c:v>0.57999999999999996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41.95</c:v>
                </c:pt>
                <c:pt idx="331">
                  <c:v>0</c:v>
                </c:pt>
                <c:pt idx="332">
                  <c:v>0</c:v>
                </c:pt>
                <c:pt idx="333">
                  <c:v>1.24</c:v>
                </c:pt>
                <c:pt idx="334">
                  <c:v>0</c:v>
                </c:pt>
                <c:pt idx="335">
                  <c:v>0</c:v>
                </c:pt>
                <c:pt idx="336">
                  <c:v>1.42</c:v>
                </c:pt>
                <c:pt idx="337">
                  <c:v>0</c:v>
                </c:pt>
                <c:pt idx="338">
                  <c:v>0.68500000000000005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0.28000000000000003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2.06</c:v>
                </c:pt>
                <c:pt idx="352">
                  <c:v>0</c:v>
                </c:pt>
                <c:pt idx="353">
                  <c:v>0</c:v>
                </c:pt>
                <c:pt idx="354">
                  <c:v>1.35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14008.5996</c:v>
                </c:pt>
                <c:pt idx="359">
                  <c:v>0</c:v>
                </c:pt>
                <c:pt idx="360">
                  <c:v>2724.77</c:v>
                </c:pt>
                <c:pt idx="361">
                  <c:v>0</c:v>
                </c:pt>
                <c:pt idx="362">
                  <c:v>3621.6001000000001</c:v>
                </c:pt>
                <c:pt idx="363">
                  <c:v>1357.6801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E35" sqref="E35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45739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2.282</v>
      </c>
      <c r="C4" s="109">
        <f>((B4-K4)/K4)*100</f>
        <v>41.125541125541126</v>
      </c>
      <c r="D4" s="62">
        <f>ALL!D16</f>
        <v>25</v>
      </c>
      <c r="E4" s="62">
        <f>ALL!E16</f>
        <v>33</v>
      </c>
      <c r="F4" s="82">
        <f>ALL!F16</f>
        <v>1.8480000000000001</v>
      </c>
      <c r="G4" s="82">
        <f>ALL!G16</f>
        <v>1.6930000000000001</v>
      </c>
      <c r="H4" s="63">
        <f>ALL!C16</f>
        <v>1.8</v>
      </c>
      <c r="I4" s="64" t="str">
        <f t="shared" ref="I4:I24" si="0">IF(B4&gt;H4,"Long","Short")</f>
        <v>Long</v>
      </c>
      <c r="J4" s="99">
        <f t="shared" ref="J4:J24" si="1">((B4-H4)/H4)*100</f>
        <v>26.777777777777779</v>
      </c>
      <c r="K4" s="136">
        <v>1.617</v>
      </c>
      <c r="L4" s="106">
        <f>C34/100</f>
        <v>0.13995814106788168</v>
      </c>
      <c r="M4" s="24"/>
      <c r="N4" s="94">
        <f>C36/100</f>
        <v>0.15475582953996464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41.125541125541126</v>
      </c>
      <c r="S4" s="32">
        <f t="shared" ref="S4:S24" si="4">B4*P4</f>
        <v>5227.2900432900433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14.97</v>
      </c>
      <c r="C5" s="95">
        <f>((B5-K5)/K5)*100</f>
        <v>0.60483870967741837</v>
      </c>
      <c r="D5" s="33">
        <f>ALL!D251</f>
        <v>24</v>
      </c>
      <c r="E5" s="33">
        <f>ALL!E251</f>
        <v>38</v>
      </c>
      <c r="F5" s="83">
        <f>ALL!F251</f>
        <v>15.07</v>
      </c>
      <c r="G5" s="83">
        <f>ALL!G251</f>
        <v>14.56</v>
      </c>
      <c r="H5" s="34">
        <f>ALL!C251</f>
        <v>14.94</v>
      </c>
      <c r="I5" s="65" t="str">
        <f t="shared" si="0"/>
        <v>Long</v>
      </c>
      <c r="J5" s="100">
        <f t="shared" si="1"/>
        <v>0.20080321285141323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0.60483870967741837</v>
      </c>
      <c r="S5" s="36">
        <f t="shared" si="4"/>
        <v>3726.4032258064517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38.799999999999997</v>
      </c>
      <c r="C6" s="110">
        <f t="shared" ref="C6:C25" si="6">((B6-K6)/K6)*100</f>
        <v>15.751789976133631</v>
      </c>
      <c r="D6" s="37">
        <f>ALL!D232</f>
        <v>26</v>
      </c>
      <c r="E6" s="37">
        <f>ALL!E232</f>
        <v>47</v>
      </c>
      <c r="F6" s="84">
        <f>ALL!F232</f>
        <v>35.299999999999997</v>
      </c>
      <c r="G6" s="84">
        <f>ALL!G232</f>
        <v>32.82</v>
      </c>
      <c r="H6" s="34">
        <f>ALL!C232</f>
        <v>34.78</v>
      </c>
      <c r="I6" s="65" t="str">
        <f t="shared" si="0"/>
        <v>Long</v>
      </c>
      <c r="J6" s="101">
        <f t="shared" si="1"/>
        <v>11.558366877515802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15.751789976133631</v>
      </c>
      <c r="S6" s="40">
        <f t="shared" si="4"/>
        <v>4287.4463007159893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18.239999999999998</v>
      </c>
      <c r="C7" s="95">
        <f>((B7-K7)/K7)*100</f>
        <v>16.178343949044582</v>
      </c>
      <c r="D7" s="33" t="str">
        <f>ALL!D248</f>
        <v>N/A</v>
      </c>
      <c r="E7" s="33" t="str">
        <f>ALL!E248</f>
        <v>N/A</v>
      </c>
      <c r="F7" s="83" t="str">
        <f>ALL!F248</f>
        <v>N/A</v>
      </c>
      <c r="G7" s="83" t="str">
        <f>ALL!G248</f>
        <v>N/A</v>
      </c>
      <c r="H7" s="34">
        <f>ALL!C248</f>
        <v>17.14</v>
      </c>
      <c r="I7" s="65" t="str">
        <f t="shared" si="0"/>
        <v>Long</v>
      </c>
      <c r="J7" s="100">
        <f>((B7-H7)/H7)*100</f>
        <v>6.4177362893815513</v>
      </c>
      <c r="K7" s="137">
        <v>15.7</v>
      </c>
      <c r="L7" s="25"/>
      <c r="M7" s="42">
        <f>-N4+L4</f>
        <v>-1.4797688472082959E-2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16.178343949044582</v>
      </c>
      <c r="S7" s="36">
        <f t="shared" si="4"/>
        <v>4303.2458598726107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7.62</v>
      </c>
      <c r="C8" s="110">
        <f t="shared" si="6"/>
        <v>0.79365079365080016</v>
      </c>
      <c r="D8" s="37">
        <f>ALL!D96</f>
        <v>31</v>
      </c>
      <c r="E8" s="37">
        <f>ALL!E96</f>
        <v>1</v>
      </c>
      <c r="F8" s="84">
        <f>ALL!F96</f>
        <v>7.58</v>
      </c>
      <c r="G8" s="84">
        <f>ALL!G96</f>
        <v>7.62</v>
      </c>
      <c r="H8" s="34">
        <f>ALL!C96</f>
        <v>7.92</v>
      </c>
      <c r="I8" s="65" t="str">
        <f t="shared" si="0"/>
        <v>Short</v>
      </c>
      <c r="J8" s="101">
        <f t="shared" si="1"/>
        <v>-3.7878787878787858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0.79365079365080016</v>
      </c>
      <c r="S8" s="40">
        <f t="shared" si="4"/>
        <v>3733.3968253968255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5.14</v>
      </c>
      <c r="C9" s="95">
        <f>((B9-K9)/K9)*100</f>
        <v>-7.5539568345323733</v>
      </c>
      <c r="D9" s="33">
        <f>ALL!D260</f>
        <v>24</v>
      </c>
      <c r="E9" s="33">
        <f>ALL!E260</f>
        <v>15</v>
      </c>
      <c r="F9" s="83">
        <f>ALL!F260</f>
        <v>5.39</v>
      </c>
      <c r="G9" s="83">
        <f>ALL!G260</f>
        <v>5.16</v>
      </c>
      <c r="H9" s="34">
        <f>ALL!C260</f>
        <v>5.54</v>
      </c>
      <c r="I9" s="65" t="str">
        <f t="shared" si="0"/>
        <v>Short</v>
      </c>
      <c r="J9" s="100">
        <f t="shared" si="1"/>
        <v>-7.2202166064982016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-7.5539568345323733</v>
      </c>
      <c r="S9" s="36">
        <f t="shared" si="4"/>
        <v>3424.201438848921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6.02</v>
      </c>
      <c r="C10" s="110">
        <f t="shared" si="6"/>
        <v>0.50083472454089084</v>
      </c>
      <c r="D10" s="37" t="str">
        <f>ALL!D185</f>
        <v>N/A</v>
      </c>
      <c r="E10" s="37">
        <f>ALL!E185</f>
        <v>0</v>
      </c>
      <c r="F10" s="84" t="str">
        <f>ALL!F185</f>
        <v>N/A</v>
      </c>
      <c r="G10" s="84">
        <f>ALL!G185</f>
        <v>6.02</v>
      </c>
      <c r="H10" s="34">
        <f>ALL!C185</f>
        <v>6.36</v>
      </c>
      <c r="I10" s="65" t="str">
        <f t="shared" si="0"/>
        <v>Short</v>
      </c>
      <c r="J10" s="101">
        <f>((B10-H10)/H10)*100</f>
        <v>-5.3459119496855463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0.50083472454089084</v>
      </c>
      <c r="S10" s="40">
        <f t="shared" si="4"/>
        <v>3722.5509181969942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0.59</v>
      </c>
      <c r="C11" s="95">
        <f t="shared" si="6"/>
        <v>5.7347670250895906</v>
      </c>
      <c r="D11" s="33">
        <f>ALL!D294</f>
        <v>23</v>
      </c>
      <c r="E11" s="33">
        <f>ALL!E294</f>
        <v>14</v>
      </c>
      <c r="F11" s="83">
        <f>ALL!F294</f>
        <v>0.61399999999999999</v>
      </c>
      <c r="G11" s="83">
        <f>ALL!G294</f>
        <v>0.57999999999999996</v>
      </c>
      <c r="H11" s="34">
        <f>ALL!C294</f>
        <v>0.59</v>
      </c>
      <c r="I11" s="65" t="str">
        <f t="shared" si="0"/>
        <v>Short</v>
      </c>
      <c r="J11" s="100">
        <f t="shared" si="1"/>
        <v>0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5.7347670250895906</v>
      </c>
      <c r="S11" s="36">
        <f t="shared" si="4"/>
        <v>3916.4157706093183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5.34</v>
      </c>
      <c r="C12" s="110">
        <f>((B12-K12)/K12)*100</f>
        <v>9.5384615384615365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9.2024539877300651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9.5384615384615365</v>
      </c>
      <c r="S12" s="40">
        <f t="shared" si="4"/>
        <v>4057.3046153846153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13.76</v>
      </c>
      <c r="C13" s="95">
        <f t="shared" si="6"/>
        <v>11.507293354943274</v>
      </c>
      <c r="D13" s="33">
        <f>ALL!D64</f>
        <v>28</v>
      </c>
      <c r="E13" s="33">
        <f>ALL!E64</f>
        <v>33</v>
      </c>
      <c r="F13" s="83">
        <f>ALL!F64</f>
        <v>13.45</v>
      </c>
      <c r="G13" s="83">
        <f>ALL!G64</f>
        <v>12.86</v>
      </c>
      <c r="H13" s="34">
        <f>ALL!C64</f>
        <v>12.77</v>
      </c>
      <c r="I13" s="65" t="str">
        <f t="shared" si="0"/>
        <v>Long</v>
      </c>
      <c r="J13" s="100">
        <f t="shared" si="1"/>
        <v>7.7525450274079892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11.507293354943274</v>
      </c>
      <c r="S13" s="36">
        <f t="shared" si="4"/>
        <v>4130.2301458670991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1.76</v>
      </c>
      <c r="C14" s="110">
        <f t="shared" si="6"/>
        <v>32.003300082502065</v>
      </c>
      <c r="D14" s="37">
        <f>ALL!D154</f>
        <v>4</v>
      </c>
      <c r="E14" s="37">
        <f>ALL!E154</f>
        <v>21</v>
      </c>
      <c r="F14" s="84">
        <f>ALL!F154</f>
        <v>1.7450000000000001</v>
      </c>
      <c r="G14" s="84">
        <f>ALL!G154</f>
        <v>1.73</v>
      </c>
      <c r="H14" s="34">
        <f>ALL!C154</f>
        <v>1.6</v>
      </c>
      <c r="I14" s="65" t="str">
        <f t="shared" si="0"/>
        <v>Long</v>
      </c>
      <c r="J14" s="101">
        <f t="shared" si="1"/>
        <v>9.9999999999999947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32.003300082502065</v>
      </c>
      <c r="S14" s="36">
        <f t="shared" si="4"/>
        <v>4889.4022350558771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6.2</v>
      </c>
      <c r="C15" s="95">
        <f t="shared" si="6"/>
        <v>4.3771043771043727</v>
      </c>
      <c r="D15" s="33">
        <f>ALL!D5159</f>
        <v>0</v>
      </c>
      <c r="E15" s="33" t="str">
        <f>ALL!E159</f>
        <v>N/A</v>
      </c>
      <c r="F15" s="83">
        <f>ALL!F159</f>
        <v>6.16</v>
      </c>
      <c r="G15" s="83" t="str">
        <f>ALL!G159</f>
        <v>N/A</v>
      </c>
      <c r="H15" s="34">
        <f>ALL!C159</f>
        <v>5.75</v>
      </c>
      <c r="I15" s="65" t="str">
        <f t="shared" si="0"/>
        <v>Long</v>
      </c>
      <c r="J15" s="100">
        <f t="shared" si="1"/>
        <v>7.8260869565217428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4.3771043771043727</v>
      </c>
      <c r="S15" s="36">
        <f t="shared" si="4"/>
        <v>3866.127946127946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2.19</v>
      </c>
      <c r="C16" s="110">
        <f t="shared" si="6"/>
        <v>14.062500000000004</v>
      </c>
      <c r="D16" s="37">
        <f>ALL!D330</f>
        <v>25</v>
      </c>
      <c r="E16" s="37">
        <f>ALL!E330</f>
        <v>38</v>
      </c>
      <c r="F16" s="84">
        <f>ALL!F330</f>
        <v>2.06</v>
      </c>
      <c r="G16" s="84">
        <f>ALL!G330</f>
        <v>2.06</v>
      </c>
      <c r="H16" s="34">
        <f>ALL!C330</f>
        <v>2.0699999999999998</v>
      </c>
      <c r="I16" s="65" t="str">
        <f t="shared" si="0"/>
        <v>Long</v>
      </c>
      <c r="J16" s="101">
        <f t="shared" si="1"/>
        <v>5.7971014492753676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14.062500000000004</v>
      </c>
      <c r="S16" s="40">
        <f t="shared" si="4"/>
        <v>4224.875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5.218</v>
      </c>
      <c r="C17" s="95">
        <f t="shared" si="6"/>
        <v>35.532467532467528</v>
      </c>
      <c r="D17" s="33">
        <f>ALL!D258</f>
        <v>25</v>
      </c>
      <c r="E17" s="33">
        <f>ALL!E258</f>
        <v>33</v>
      </c>
      <c r="F17" s="83">
        <f>ALL!F258</f>
        <v>4.66</v>
      </c>
      <c r="G17" s="83">
        <f>ALL!G258</f>
        <v>4.1550000000000002</v>
      </c>
      <c r="H17" s="34">
        <f>ALL!C258</f>
        <v>4.43</v>
      </c>
      <c r="I17" s="65" t="str">
        <f t="shared" si="0"/>
        <v>Long</v>
      </c>
      <c r="J17" s="100">
        <f t="shared" si="1"/>
        <v>17.787810383747185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35.532467532467528</v>
      </c>
      <c r="S17" s="36">
        <f t="shared" si="4"/>
        <v>5020.1225974025974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5.32</v>
      </c>
      <c r="C18" s="110">
        <f>((B18-K18)/K18)*100</f>
        <v>17.96008869179602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4.7649999999999997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17.96008869179602</v>
      </c>
      <c r="S18" s="40">
        <f t="shared" si="4"/>
        <v>4369.2416851441249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15.95</v>
      </c>
      <c r="C19" s="95">
        <f t="shared" si="6"/>
        <v>6.3333333333333286</v>
      </c>
      <c r="D19" s="33" t="str">
        <f>ALL!D190</f>
        <v>N/A</v>
      </c>
      <c r="E19" s="33">
        <f>ALL!E190</f>
        <v>12</v>
      </c>
      <c r="F19" s="83" t="str">
        <f>ALL!F190</f>
        <v>N/A</v>
      </c>
      <c r="G19" s="83">
        <f>ALL!G190</f>
        <v>15.9</v>
      </c>
      <c r="H19" s="34">
        <f>ALL!C190</f>
        <v>16.55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6.3333333333333286</v>
      </c>
      <c r="S19" s="36">
        <f t="shared" si="4"/>
        <v>3938.5866666666666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2.59</v>
      </c>
      <c r="C20" s="110">
        <f>((B20-K20)/K20)*100</f>
        <v>16.143497757847527</v>
      </c>
      <c r="D20" s="37">
        <f>ALL!D112</f>
        <v>2</v>
      </c>
      <c r="E20" s="37">
        <v>2</v>
      </c>
      <c r="F20" s="84">
        <f>ALL!F112</f>
        <v>2.65</v>
      </c>
      <c r="G20" s="84">
        <f>ALL!G112</f>
        <v>2.4249999999999998</v>
      </c>
      <c r="H20" s="34">
        <f>ALL!C112</f>
        <v>2.5670000000000002</v>
      </c>
      <c r="I20" s="65" t="str">
        <f>IF(B20&gt;H20,"Long","Short")</f>
        <v>Long</v>
      </c>
      <c r="J20" s="101">
        <f>((B20-H20)/H20)*100</f>
        <v>0.89598753408647003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16.143497757847527</v>
      </c>
      <c r="S20" s="40">
        <f t="shared" si="4"/>
        <v>4301.955156950673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1.655</v>
      </c>
      <c r="C21" s="95">
        <f>((B21-K21)/K21)*100</f>
        <v>9.6026490066225172</v>
      </c>
      <c r="D21" s="33" t="str">
        <f>ALL!D341</f>
        <v>N/A</v>
      </c>
      <c r="E21" s="33">
        <f>ALL!E341</f>
        <v>7</v>
      </c>
      <c r="F21" s="83" t="str">
        <f>ALL!F341</f>
        <v>N/A</v>
      </c>
      <c r="G21" s="83">
        <f>ALL!G341</f>
        <v>1.64</v>
      </c>
      <c r="H21" s="34">
        <f>ALL!C341</f>
        <v>1.7250000000000001</v>
      </c>
      <c r="I21" s="65" t="str">
        <f>IF(B21&gt;H21,"Long","Short")</f>
        <v>Short</v>
      </c>
      <c r="J21" s="100">
        <f>((B21-H21)/H21)*100</f>
        <v>-4.0579710144927565</v>
      </c>
      <c r="K21" s="137">
        <v>1.51</v>
      </c>
      <c r="L21" s="25"/>
      <c r="M21" s="25"/>
      <c r="N21" s="25"/>
      <c r="O21" s="91" t="s">
        <v>799</v>
      </c>
      <c r="P21" s="35">
        <f t="shared" si="5"/>
        <v>2452.980132450331</v>
      </c>
      <c r="Q21" s="108">
        <v>4762</v>
      </c>
      <c r="R21" s="98">
        <f t="shared" si="3"/>
        <v>9.6026490066225172</v>
      </c>
      <c r="S21" s="36">
        <f>P21*B21</f>
        <v>4059.682119205298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6.13</v>
      </c>
      <c r="C22" s="110">
        <f>((B22-K22)/K22)*100</f>
        <v>12.683823529411756</v>
      </c>
      <c r="D22" s="37">
        <f>ALL!D49</f>
        <v>4</v>
      </c>
      <c r="E22" s="37">
        <f>ALL!E49</f>
        <v>15</v>
      </c>
      <c r="F22" s="84">
        <f>ALL!F49</f>
        <v>5.9</v>
      </c>
      <c r="G22" s="84">
        <f>ALL!G49</f>
        <v>5.58</v>
      </c>
      <c r="H22" s="34">
        <f>ALL!C49</f>
        <v>5.6</v>
      </c>
      <c r="I22" s="65" t="str">
        <f>IF(B22&gt;H22,"Long","Short")</f>
        <v>Long</v>
      </c>
      <c r="J22" s="101">
        <f>((B22-H22)/H22)*100</f>
        <v>9.4642857142857189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12.683823529411756</v>
      </c>
      <c r="S22" s="40">
        <f t="shared" si="4"/>
        <v>4173.8088235294117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9.25</v>
      </c>
      <c r="C23" s="95">
        <f t="shared" si="6"/>
        <v>-2.0127118644067745</v>
      </c>
      <c r="D23" s="33" t="str">
        <f>ALL!D58</f>
        <v>N/A</v>
      </c>
      <c r="E23" s="33">
        <f>ALL!E58</f>
        <v>36</v>
      </c>
      <c r="F23" s="83" t="str">
        <f>ALL!F58</f>
        <v>N/A</v>
      </c>
      <c r="G23" s="83">
        <f>ALL!G58</f>
        <v>9.39</v>
      </c>
      <c r="H23" s="34">
        <v>6.42</v>
      </c>
      <c r="I23" s="65" t="str">
        <f t="shared" si="0"/>
        <v>Long</v>
      </c>
      <c r="J23" s="100">
        <f t="shared" si="1"/>
        <v>44.0809968847352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-2.0127118644067745</v>
      </c>
      <c r="S23" s="36">
        <f>B23*P23</f>
        <v>3629.4491525423732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18.72</v>
      </c>
      <c r="C24" s="110">
        <f t="shared" si="6"/>
        <v>1.2987012987012903</v>
      </c>
      <c r="D24" s="37">
        <f>ALL!D143</f>
        <v>25</v>
      </c>
      <c r="E24" s="37" t="str">
        <f>ALL!E143</f>
        <v>N/A</v>
      </c>
      <c r="F24" s="84">
        <f>ALL!F143</f>
        <v>18.98</v>
      </c>
      <c r="G24" s="84" t="str">
        <f>ALL!G143</f>
        <v>N/A</v>
      </c>
      <c r="H24" s="34">
        <f>ALL!C143</f>
        <v>18.239999999999998</v>
      </c>
      <c r="I24" s="65" t="str">
        <f t="shared" si="0"/>
        <v>Long</v>
      </c>
      <c r="J24" s="101">
        <f t="shared" si="1"/>
        <v>2.6315789473684239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1.2987012987012903</v>
      </c>
      <c r="S24" s="40">
        <f t="shared" si="4"/>
        <v>3752.1038961038957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9.7100000000000009</v>
      </c>
      <c r="C25" s="95">
        <f t="shared" si="6"/>
        <v>26.762402088772852</v>
      </c>
      <c r="D25" s="33">
        <f>ALL!D109</f>
        <v>25</v>
      </c>
      <c r="E25" s="33">
        <f>ALL!E109</f>
        <v>33</v>
      </c>
      <c r="F25" s="83">
        <f>ALL!F109</f>
        <v>8.6</v>
      </c>
      <c r="G25" s="83">
        <f>ALL!G109</f>
        <v>8.1479999999999997</v>
      </c>
      <c r="H25" s="34">
        <f>ALL!C109</f>
        <v>8.32</v>
      </c>
      <c r="I25" s="65" t="str">
        <f t="shared" ref="I25:I30" si="7">IF(B25&gt;H25,"Long","Short")</f>
        <v>Long</v>
      </c>
      <c r="J25" s="100">
        <f t="shared" ref="J25:J30" si="8">((B25-H25)/H25)*100</f>
        <v>16.706730769230777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26.762402088772852</v>
      </c>
      <c r="S25" s="36">
        <f t="shared" ref="S25:S30" si="11">B25*P25</f>
        <v>4695.2793733681465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0.82899999999999996</v>
      </c>
      <c r="C26" s="110">
        <f>((B26-K26)/K26)*100</f>
        <v>4.276729559748417</v>
      </c>
      <c r="D26" s="37">
        <f>ALL!D195</f>
        <v>3</v>
      </c>
      <c r="E26" s="37">
        <f>ALL!E195</f>
        <v>18</v>
      </c>
      <c r="F26" s="84">
        <f>ALL!F195</f>
        <v>0.86899999999999999</v>
      </c>
      <c r="G26" s="84">
        <f>ALL!G195</f>
        <v>0.79400000000000004</v>
      </c>
      <c r="H26" s="34">
        <f>ALL!C195</f>
        <v>0.78</v>
      </c>
      <c r="I26" s="65" t="str">
        <f t="shared" si="7"/>
        <v>Long</v>
      </c>
      <c r="J26" s="101">
        <f t="shared" si="8"/>
        <v>6.2820512820512739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4.276729559748417</v>
      </c>
      <c r="S26" s="40">
        <f t="shared" si="11"/>
        <v>3862.410062893081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1.0900000000000001</v>
      </c>
      <c r="C27" s="95">
        <f>((B27-K27)/K27)*100</f>
        <v>4.0076335877862626</v>
      </c>
      <c r="D27" s="33">
        <f>ALL!D158</f>
        <v>25</v>
      </c>
      <c r="E27" s="33">
        <f>ALL!E158</f>
        <v>33</v>
      </c>
      <c r="F27" s="83">
        <f>ALL!F158</f>
        <v>1.1140000000000001</v>
      </c>
      <c r="G27" s="83">
        <f>ALL!G158</f>
        <v>1.012</v>
      </c>
      <c r="H27" s="34">
        <f>ALL!C158</f>
        <v>1.01</v>
      </c>
      <c r="I27" s="65" t="str">
        <f t="shared" si="7"/>
        <v>Long</v>
      </c>
      <c r="J27" s="100">
        <f t="shared" si="8"/>
        <v>7.9207920792079278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4.0076335877862626</v>
      </c>
      <c r="S27" s="36">
        <f t="shared" si="11"/>
        <v>3852.4427480916033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21.72</v>
      </c>
      <c r="C28" s="110">
        <f>((B28-K28)/K28)*100</f>
        <v>5.2325581395348753</v>
      </c>
      <c r="D28" s="37">
        <f>ALL!D222</f>
        <v>25</v>
      </c>
      <c r="E28" s="37">
        <f>ALL!E222</f>
        <v>33</v>
      </c>
      <c r="F28" s="84">
        <f>ALL!F222</f>
        <v>22.2</v>
      </c>
      <c r="G28" s="84">
        <f>ALL!G222</f>
        <v>20.54</v>
      </c>
      <c r="H28" s="34">
        <f>ALL!C222</f>
        <v>21.08</v>
      </c>
      <c r="I28" s="65" t="str">
        <f t="shared" si="7"/>
        <v>Long</v>
      </c>
      <c r="J28" s="101">
        <f t="shared" si="8"/>
        <v>3.036053130929794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5.2325581395348753</v>
      </c>
      <c r="S28" s="36">
        <f t="shared" si="11"/>
        <v>3897.8139534883717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0.83</v>
      </c>
      <c r="C29" s="95">
        <f>((B29-K29)/K29)*100</f>
        <v>20.289855072463773</v>
      </c>
      <c r="D29" s="33">
        <f>ALL!D40</f>
        <v>11</v>
      </c>
      <c r="E29" s="33">
        <f>ALL!E40</f>
        <v>35</v>
      </c>
      <c r="F29" s="83">
        <f>ALL!F40</f>
        <v>0.72</v>
      </c>
      <c r="G29" s="83">
        <f>ALL!G40</f>
        <v>0.75800000000000001</v>
      </c>
      <c r="H29" s="34">
        <f>ALL!C40</f>
        <v>0.69199999999999995</v>
      </c>
      <c r="I29" s="65" t="str">
        <f t="shared" si="7"/>
        <v>Long</v>
      </c>
      <c r="J29" s="100">
        <f t="shared" si="8"/>
        <v>19.942196531791911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20.289855072463773</v>
      </c>
      <c r="S29" s="36">
        <f t="shared" si="11"/>
        <v>4455.536231884058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1.22</v>
      </c>
      <c r="C30" s="110">
        <f>((B30-K30)/K30)*100</f>
        <v>5.1724137931034528</v>
      </c>
      <c r="D30" s="37">
        <f>ALL!D319</f>
        <v>41</v>
      </c>
      <c r="E30" s="37">
        <f>ALL!E319</f>
        <v>9</v>
      </c>
      <c r="F30" s="84">
        <f>ALL!F319</f>
        <v>1.1000000000000001</v>
      </c>
      <c r="G30" s="84">
        <f>ALL!G319</f>
        <v>1.19</v>
      </c>
      <c r="H30" s="34">
        <f>ALL!C319</f>
        <v>1.27</v>
      </c>
      <c r="I30" s="143" t="str">
        <f t="shared" si="7"/>
        <v>Short</v>
      </c>
      <c r="J30" s="101">
        <f t="shared" si="8"/>
        <v>-3.9370078740157513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5.1724137931034528</v>
      </c>
      <c r="S30" s="36">
        <f t="shared" si="11"/>
        <v>3895.5862068965521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13.995814106788167</v>
      </c>
      <c r="S31" s="87">
        <f>SUM(S4:S30)</f>
        <v>111412.90899933956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307.90791034933966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13.995814106788167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1697.11</v>
      </c>
      <c r="C36" s="5">
        <f>((B36-K36)/K36)*100</f>
        <v>15.475582953996463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4190.0698000000002</v>
      </c>
      <c r="C37" s="5">
        <f>((B37-K37)/K37)*100</f>
        <v>17.353452066534668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ALL!O367</f>
        <v>1645.08</v>
      </c>
      <c r="C38" s="5">
        <f>((B38-K38)/K38)*100</f>
        <v>27.920250073871323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2552.5601000000001</v>
      </c>
      <c r="C39" s="5">
        <f>((B39-K39)/K39)*100</f>
        <v>9.364185946872329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4.54</v>
      </c>
      <c r="I4" s="66" t="str">
        <f t="shared" ref="I4:I23" si="1">IF(B4&gt;H4,"Long","Short")</f>
        <v>Long</v>
      </c>
      <c r="J4" s="67">
        <f t="shared" ref="J4:J23" si="2">((B4-H4)/H4)*100</f>
        <v>10.13215859030837</v>
      </c>
      <c r="K4" s="68">
        <v>0.55400000000000005</v>
      </c>
      <c r="L4" s="61"/>
      <c r="M4" s="56">
        <f>C27/100</f>
        <v>1400.0389996630388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2.59</v>
      </c>
      <c r="C5" s="70">
        <f t="shared" si="0"/>
        <v>222.13930348258702</v>
      </c>
      <c r="D5" s="69">
        <f>ALL!D112</f>
        <v>2</v>
      </c>
      <c r="E5" s="69">
        <f>ALL!E112</f>
        <v>9</v>
      </c>
      <c r="F5" s="69">
        <f>ALL!F112</f>
        <v>2.65</v>
      </c>
      <c r="G5" s="69">
        <f>ALL!G112</f>
        <v>2.4249999999999998</v>
      </c>
      <c r="H5" s="69">
        <f>ALL!C112</f>
        <v>2.5670000000000002</v>
      </c>
      <c r="I5" s="71" t="str">
        <f t="shared" si="1"/>
        <v>Long</v>
      </c>
      <c r="J5" s="72">
        <f t="shared" si="2"/>
        <v>0.89598753408647003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12.13</v>
      </c>
      <c r="C7" s="70">
        <f t="shared" si="0"/>
        <v>2656.818181818182</v>
      </c>
      <c r="D7" s="69" t="str">
        <f>ALL!D39</f>
        <v>N/A</v>
      </c>
      <c r="E7" s="69">
        <f>ALL!E29</f>
        <v>33</v>
      </c>
      <c r="F7" s="69">
        <f>ALL!F29</f>
        <v>11.03</v>
      </c>
      <c r="G7" s="69">
        <f>ALL!G29</f>
        <v>10.36</v>
      </c>
      <c r="H7" s="69">
        <f>ALL!C29</f>
        <v>10.77</v>
      </c>
      <c r="I7" s="71" t="str">
        <f t="shared" si="1"/>
        <v>Long</v>
      </c>
      <c r="J7" s="72">
        <f t="shared" si="2"/>
        <v>12.627669452181999</v>
      </c>
      <c r="K7" s="73">
        <v>0.44</v>
      </c>
      <c r="L7" s="61"/>
      <c r="M7" s="147">
        <f>-N4+M4</f>
        <v>1401.0386317044824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9.25</v>
      </c>
      <c r="C8" s="74">
        <f t="shared" si="0"/>
        <v>1847.3684210526319</v>
      </c>
      <c r="D8" s="71" t="str">
        <f>ALL!D58</f>
        <v>N/A</v>
      </c>
      <c r="E8" s="71">
        <f>ALL!E58</f>
        <v>36</v>
      </c>
      <c r="F8" s="71" t="str">
        <f>ALL!F58</f>
        <v>N/A</v>
      </c>
      <c r="G8" s="71">
        <f>ALL!G58</f>
        <v>9.39</v>
      </c>
      <c r="H8" s="71">
        <f>ALL!C58</f>
        <v>9.49</v>
      </c>
      <c r="I8" s="71" t="str">
        <f t="shared" si="1"/>
        <v>Short</v>
      </c>
      <c r="J8" s="75">
        <f t="shared" si="2"/>
        <v>-2.5289778714436268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13.76</v>
      </c>
      <c r="C9" s="70">
        <f>((B9-K9)/K9)*100</f>
        <v>975</v>
      </c>
      <c r="D9" s="69">
        <f>ALL!D64</f>
        <v>28</v>
      </c>
      <c r="E9" s="69">
        <f>ALL!E64</f>
        <v>33</v>
      </c>
      <c r="F9" s="69">
        <f>ALL!F64</f>
        <v>13.45</v>
      </c>
      <c r="G9" s="69">
        <f>ALL!G64</f>
        <v>12.86</v>
      </c>
      <c r="H9" s="69">
        <f>ALL!C64</f>
        <v>12.77</v>
      </c>
      <c r="I9" s="71" t="str">
        <f t="shared" si="1"/>
        <v>Long</v>
      </c>
      <c r="J9" s="72">
        <f t="shared" si="2"/>
        <v>7.7525450274079892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41.72</v>
      </c>
      <c r="C11" s="70">
        <f t="shared" si="0"/>
        <v>4114.1414141414134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40.08</v>
      </c>
      <c r="I11" s="71" t="str">
        <f t="shared" si="1"/>
        <v>Long</v>
      </c>
      <c r="J11" s="72">
        <f t="shared" si="2"/>
        <v>4.0918163672654702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1.1000000000000001</v>
      </c>
      <c r="C12" s="74">
        <f t="shared" si="0"/>
        <v>16.279069767441875</v>
      </c>
      <c r="D12" s="71" t="str">
        <f>ALL!D35</f>
        <v>N/A</v>
      </c>
      <c r="E12" s="71">
        <f>ALL!E35</f>
        <v>12</v>
      </c>
      <c r="F12" s="71" t="str">
        <f>ALL!F35</f>
        <v>N/A</v>
      </c>
      <c r="G12" s="71">
        <f>ALL!G35</f>
        <v>1.1200000000000001</v>
      </c>
      <c r="H12" s="71">
        <f>ALL!C35</f>
        <v>1.26</v>
      </c>
      <c r="I12" s="71" t="str">
        <f t="shared" si="1"/>
        <v>Short</v>
      </c>
      <c r="J12" s="75">
        <f t="shared" si="2"/>
        <v>-12.698412698412692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</v>
      </c>
      <c r="I19" s="71" t="str">
        <f t="shared" si="1"/>
        <v>Long</v>
      </c>
      <c r="J19" s="72">
        <f t="shared" si="2"/>
        <v>594.28571428571433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2.29</v>
      </c>
      <c r="C20" s="74">
        <f>((B20-K20)/K20)*100</f>
        <v>2473.0337078651687</v>
      </c>
      <c r="D20" s="71">
        <f>ALL!D94</f>
        <v>22</v>
      </c>
      <c r="E20" s="71">
        <f>ALL!E94</f>
        <v>0</v>
      </c>
      <c r="F20" s="71">
        <f>ALL!F94</f>
        <v>2.335</v>
      </c>
      <c r="G20" s="71">
        <f>ALL!G94</f>
        <v>2.29</v>
      </c>
      <c r="H20" s="71">
        <f>ALL!C94</f>
        <v>2.46</v>
      </c>
      <c r="I20" s="71" t="str">
        <f>IF(B20&gt;H20,"Long","Short")</f>
        <v>Short</v>
      </c>
      <c r="J20" s="75">
        <f>((B20-H20)/H20)*100</f>
        <v>-6.9105691056910539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5.14</v>
      </c>
      <c r="C23" s="78">
        <f t="shared" si="0"/>
        <v>1.1811023622047168</v>
      </c>
      <c r="D23" s="77">
        <f>ALL!D69</f>
        <v>2</v>
      </c>
      <c r="E23" s="77">
        <f>ALL!E69</f>
        <v>39</v>
      </c>
      <c r="F23" s="77">
        <f>ALL!F69</f>
        <v>2.71</v>
      </c>
      <c r="G23" s="77">
        <f>ALL!G69</f>
        <v>2.8450000000000002</v>
      </c>
      <c r="H23" s="77">
        <f>ALL!C69</f>
        <v>2.5</v>
      </c>
      <c r="I23" s="79" t="str">
        <f t="shared" si="1"/>
        <v>Long</v>
      </c>
      <c r="J23" s="80">
        <f t="shared" si="2"/>
        <v>105.59999999999998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2800077.9993260773</v>
      </c>
    </row>
    <row r="27" spans="1:17" ht="13.5" thickBot="1" x14ac:dyDescent="0.25">
      <c r="A27" s="51" t="s">
        <v>10</v>
      </c>
      <c r="B27" s="52"/>
      <c r="C27" s="53">
        <f>C26/20</f>
        <v>140003.89996630387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7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45739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4.54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5</v>
      </c>
      <c r="P5" s="111">
        <v>4.54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2.2050000000000001</v>
      </c>
      <c r="C7">
        <f t="shared" si="1"/>
        <v>2.0649999999999999</v>
      </c>
      <c r="D7" t="str">
        <f t="shared" si="2"/>
        <v>N/A</v>
      </c>
      <c r="E7" t="str">
        <f t="shared" si="3"/>
        <v>N/A</v>
      </c>
      <c r="F7" t="str">
        <f t="shared" si="4"/>
        <v>N/A</v>
      </c>
      <c r="G7" t="str">
        <f t="shared" si="5"/>
        <v>N/A</v>
      </c>
      <c r="H7" s="122" t="str">
        <f t="shared" si="6"/>
        <v>Long</v>
      </c>
      <c r="N7" s="111" t="s">
        <v>74</v>
      </c>
      <c r="O7" s="111">
        <v>2.2050000000000001</v>
      </c>
      <c r="P7" s="111">
        <v>2.0649999999999999</v>
      </c>
      <c r="Q7" s="111" t="s">
        <v>71</v>
      </c>
      <c r="R7" s="111" t="s">
        <v>71</v>
      </c>
      <c r="S7" s="111" t="s">
        <v>71</v>
      </c>
      <c r="T7" s="111" t="s">
        <v>71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0.40600000000000003</v>
      </c>
      <c r="C8">
        <f t="shared" si="1"/>
        <v>0.44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Short</v>
      </c>
      <c r="N8" s="111" t="s">
        <v>75</v>
      </c>
      <c r="O8" s="111">
        <v>0.40600000000000003</v>
      </c>
      <c r="P8" s="111">
        <v>0.44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6</v>
      </c>
      <c r="P10" s="111">
        <v>6.4</v>
      </c>
      <c r="Q10" s="111" t="s">
        <v>71</v>
      </c>
      <c r="R10" s="111" t="s">
        <v>71</v>
      </c>
      <c r="S10" s="111" t="s">
        <v>71</v>
      </c>
      <c r="T10" s="111" t="s">
        <v>71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0.77500000000000002</v>
      </c>
      <c r="C14">
        <f t="shared" si="1"/>
        <v>0.7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2.69</v>
      </c>
      <c r="P14" s="111">
        <v>2.8849999999999998</v>
      </c>
      <c r="Q14" s="111">
        <v>30</v>
      </c>
      <c r="R14" s="111">
        <v>11</v>
      </c>
      <c r="S14" s="111">
        <v>2.82</v>
      </c>
      <c r="T14" s="111">
        <v>2.63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2.282</v>
      </c>
      <c r="C16">
        <f t="shared" si="1"/>
        <v>1.8</v>
      </c>
      <c r="D16">
        <f t="shared" si="2"/>
        <v>25</v>
      </c>
      <c r="E16">
        <f t="shared" si="3"/>
        <v>33</v>
      </c>
      <c r="F16">
        <f t="shared" si="4"/>
        <v>1.8480000000000001</v>
      </c>
      <c r="G16">
        <f t="shared" si="5"/>
        <v>1.6930000000000001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0.77500000000000002</v>
      </c>
      <c r="P18" s="111">
        <v>0.7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5.34</v>
      </c>
      <c r="P19" s="111">
        <v>5.5</v>
      </c>
      <c r="Q19" s="111" t="s">
        <v>71</v>
      </c>
      <c r="R19" s="111">
        <v>14</v>
      </c>
      <c r="S19" s="111" t="s">
        <v>71</v>
      </c>
      <c r="T19" s="111">
        <v>5.25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4.75</v>
      </c>
      <c r="C20">
        <f t="shared" si="1"/>
        <v>4.18</v>
      </c>
      <c r="D20">
        <f t="shared" si="2"/>
        <v>22</v>
      </c>
      <c r="E20" t="str">
        <f t="shared" si="3"/>
        <v>N/A</v>
      </c>
      <c r="F20">
        <f t="shared" si="4"/>
        <v>4.2949999999999999</v>
      </c>
      <c r="G20" t="str">
        <f t="shared" si="5"/>
        <v>N/A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6.58</v>
      </c>
      <c r="C24">
        <f t="shared" si="1"/>
        <v>6.4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4.75</v>
      </c>
      <c r="P24" s="111">
        <v>4.18</v>
      </c>
      <c r="Q24" s="111">
        <v>22</v>
      </c>
      <c r="R24" s="111" t="s">
        <v>71</v>
      </c>
      <c r="S24" s="111">
        <v>4.2949999999999999</v>
      </c>
      <c r="T24" s="111" t="s">
        <v>71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2.282</v>
      </c>
      <c r="P25" s="111">
        <v>1.8</v>
      </c>
      <c r="Q25" s="111">
        <v>25</v>
      </c>
      <c r="R25" s="111">
        <v>33</v>
      </c>
      <c r="S25" s="111">
        <v>1.8480000000000001</v>
      </c>
      <c r="T25" s="111">
        <v>1.6930000000000001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12.13</v>
      </c>
      <c r="C29">
        <f t="shared" si="1"/>
        <v>10.77</v>
      </c>
      <c r="D29">
        <f t="shared" si="2"/>
        <v>22</v>
      </c>
      <c r="E29">
        <f t="shared" si="3"/>
        <v>33</v>
      </c>
      <c r="F29">
        <f t="shared" si="4"/>
        <v>11.03</v>
      </c>
      <c r="G29">
        <f t="shared" si="5"/>
        <v>10.36</v>
      </c>
      <c r="H29" s="122" t="str">
        <f t="shared" si="6"/>
        <v>Long</v>
      </c>
      <c r="N29" s="111" t="s">
        <v>207</v>
      </c>
      <c r="O29" s="111">
        <v>6.58</v>
      </c>
      <c r="P29" s="111">
        <v>6.4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3.36</v>
      </c>
      <c r="C31">
        <f t="shared" si="1"/>
        <v>3</v>
      </c>
      <c r="D31">
        <f t="shared" si="2"/>
        <v>2</v>
      </c>
      <c r="E31">
        <f t="shared" si="3"/>
        <v>33</v>
      </c>
      <c r="F31">
        <f t="shared" si="4"/>
        <v>3.33</v>
      </c>
      <c r="G31">
        <f t="shared" si="5"/>
        <v>3.1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7.06</v>
      </c>
      <c r="C32">
        <f t="shared" si="1"/>
        <v>7.24</v>
      </c>
      <c r="D32">
        <f t="shared" si="2"/>
        <v>38</v>
      </c>
      <c r="E32">
        <f t="shared" si="3"/>
        <v>8</v>
      </c>
      <c r="F32">
        <f t="shared" si="4"/>
        <v>7.38</v>
      </c>
      <c r="G32">
        <f t="shared" si="5"/>
        <v>7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12.13</v>
      </c>
      <c r="P34" s="111">
        <v>10.77</v>
      </c>
      <c r="Q34" s="111">
        <v>22</v>
      </c>
      <c r="R34" s="111">
        <v>33</v>
      </c>
      <c r="S34" s="111">
        <v>11.03</v>
      </c>
      <c r="T34" s="111">
        <v>10.36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1.1000000000000001</v>
      </c>
      <c r="C35">
        <f t="shared" si="1"/>
        <v>1.26</v>
      </c>
      <c r="D35" t="str">
        <f t="shared" si="2"/>
        <v>N/A</v>
      </c>
      <c r="E35">
        <f t="shared" si="3"/>
        <v>12</v>
      </c>
      <c r="F35" t="str">
        <f t="shared" si="4"/>
        <v>N/A</v>
      </c>
      <c r="G35">
        <f t="shared" si="5"/>
        <v>1.1200000000000001</v>
      </c>
      <c r="H35" s="122" t="str">
        <f t="shared" si="6"/>
        <v>Short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3.36</v>
      </c>
      <c r="P38" s="111">
        <v>3</v>
      </c>
      <c r="Q38" s="111">
        <v>2</v>
      </c>
      <c r="R38" s="111">
        <v>33</v>
      </c>
      <c r="S38" s="111">
        <v>3.33</v>
      </c>
      <c r="T38" s="111">
        <v>3.1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8.84</v>
      </c>
      <c r="C39">
        <f t="shared" si="1"/>
        <v>8.6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7.06</v>
      </c>
      <c r="P39" s="111">
        <v>7.24</v>
      </c>
      <c r="Q39" s="111">
        <v>38</v>
      </c>
      <c r="R39" s="111">
        <v>8</v>
      </c>
      <c r="S39" s="111">
        <v>7.38</v>
      </c>
      <c r="T39" s="111">
        <v>7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0.83</v>
      </c>
      <c r="C40">
        <f t="shared" si="1"/>
        <v>0.69199999999999995</v>
      </c>
      <c r="D40">
        <f t="shared" si="2"/>
        <v>11</v>
      </c>
      <c r="E40">
        <f t="shared" si="3"/>
        <v>35</v>
      </c>
      <c r="F40">
        <f t="shared" si="4"/>
        <v>0.72</v>
      </c>
      <c r="G40">
        <f t="shared" si="5"/>
        <v>0.75800000000000001</v>
      </c>
      <c r="H40" s="122" t="str">
        <f t="shared" si="7"/>
        <v>Long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2.3199999999999998</v>
      </c>
      <c r="C42">
        <f t="shared" si="1"/>
        <v>2.2799999999999998</v>
      </c>
      <c r="D42" t="str">
        <f t="shared" si="2"/>
        <v>N/A</v>
      </c>
      <c r="E42" t="str">
        <f t="shared" si="3"/>
        <v>N/A</v>
      </c>
      <c r="F42" t="str">
        <f t="shared" si="4"/>
        <v>N/A</v>
      </c>
      <c r="G42" t="str">
        <f t="shared" si="5"/>
        <v>N/A</v>
      </c>
      <c r="H42" s="122" t="str">
        <f t="shared" si="7"/>
        <v>Long</v>
      </c>
      <c r="N42" s="111" t="s">
        <v>214</v>
      </c>
      <c r="O42" s="111">
        <v>1.1000000000000001</v>
      </c>
      <c r="P42" s="111">
        <v>1.26</v>
      </c>
      <c r="Q42" s="111" t="s">
        <v>71</v>
      </c>
      <c r="R42" s="111">
        <v>12</v>
      </c>
      <c r="S42" s="111" t="s">
        <v>71</v>
      </c>
      <c r="T42" s="111">
        <v>1.1200000000000001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1971.42</v>
      </c>
      <c r="P44" s="111">
        <v>1820.37</v>
      </c>
      <c r="Q44" s="111" t="s">
        <v>71</v>
      </c>
      <c r="R44" s="111" t="s">
        <v>71</v>
      </c>
      <c r="S44" s="111" t="s">
        <v>71</v>
      </c>
      <c r="T44" s="111" t="s">
        <v>71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8.84</v>
      </c>
      <c r="P47" s="111">
        <v>8.6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5.2</v>
      </c>
      <c r="C48">
        <f t="shared" si="1"/>
        <v>4.4000000000000004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0.83</v>
      </c>
      <c r="P48" s="111">
        <v>0.69199999999999995</v>
      </c>
      <c r="Q48" s="111">
        <v>11</v>
      </c>
      <c r="R48" s="111">
        <v>35</v>
      </c>
      <c r="S48" s="111">
        <v>0.72</v>
      </c>
      <c r="T48" s="111">
        <v>0.75800000000000001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6.13</v>
      </c>
      <c r="C49">
        <f t="shared" si="1"/>
        <v>5.6</v>
      </c>
      <c r="D49">
        <f t="shared" si="2"/>
        <v>4</v>
      </c>
      <c r="E49">
        <f t="shared" si="3"/>
        <v>15</v>
      </c>
      <c r="F49">
        <f t="shared" si="4"/>
        <v>5.9</v>
      </c>
      <c r="G49">
        <f t="shared" si="5"/>
        <v>5.58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1.76</v>
      </c>
      <c r="C50">
        <f t="shared" si="1"/>
        <v>1.65</v>
      </c>
      <c r="D50">
        <f t="shared" si="2"/>
        <v>3</v>
      </c>
      <c r="E50">
        <f t="shared" si="3"/>
        <v>13</v>
      </c>
      <c r="F50">
        <f t="shared" si="4"/>
        <v>1.7749999999999999</v>
      </c>
      <c r="G50">
        <f t="shared" si="5"/>
        <v>1.69</v>
      </c>
      <c r="H50" s="122" t="str">
        <f t="shared" si="7"/>
        <v>Long</v>
      </c>
      <c r="N50" s="111" t="s">
        <v>220</v>
      </c>
      <c r="O50" s="111">
        <v>2.3199999999999998</v>
      </c>
      <c r="P50" s="111">
        <v>2.2799999999999998</v>
      </c>
      <c r="Q50" s="111" t="s">
        <v>71</v>
      </c>
      <c r="R50" s="111" t="s">
        <v>71</v>
      </c>
      <c r="S50" s="111" t="s">
        <v>71</v>
      </c>
      <c r="T50" s="111" t="s">
        <v>71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1.5249999999999999</v>
      </c>
      <c r="C51">
        <f t="shared" si="1"/>
        <v>1.43</v>
      </c>
      <c r="D51">
        <f t="shared" si="2"/>
        <v>1</v>
      </c>
      <c r="E51">
        <f t="shared" si="3"/>
        <v>17</v>
      </c>
      <c r="F51">
        <f t="shared" si="4"/>
        <v>1.5349999999999999</v>
      </c>
      <c r="G51">
        <f t="shared" si="5"/>
        <v>1.5149999999999999</v>
      </c>
      <c r="H51" s="122" t="str">
        <f t="shared" si="7"/>
        <v>Long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0.23</v>
      </c>
      <c r="C52">
        <f t="shared" si="1"/>
        <v>0.23799999999999999</v>
      </c>
      <c r="D52">
        <f t="shared" si="2"/>
        <v>34</v>
      </c>
      <c r="E52">
        <f t="shared" si="3"/>
        <v>12</v>
      </c>
      <c r="F52">
        <f t="shared" si="4"/>
        <v>0.252</v>
      </c>
      <c r="G52">
        <f t="shared" si="5"/>
        <v>0.22600000000000001</v>
      </c>
      <c r="H52" s="122" t="str">
        <f t="shared" si="7"/>
        <v>Short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2.36</v>
      </c>
      <c r="C55">
        <f t="shared" si="1"/>
        <v>2.42</v>
      </c>
      <c r="D55">
        <f t="shared" si="2"/>
        <v>21</v>
      </c>
      <c r="E55">
        <f t="shared" si="3"/>
        <v>7</v>
      </c>
      <c r="F55">
        <f t="shared" si="4"/>
        <v>2.44</v>
      </c>
      <c r="G55">
        <f t="shared" si="5"/>
        <v>2.2999999999999998</v>
      </c>
      <c r="H55" s="122" t="str">
        <f t="shared" si="7"/>
        <v>Short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5.2</v>
      </c>
      <c r="P57" s="111">
        <v>4.4000000000000004</v>
      </c>
      <c r="Q57" s="111" t="s">
        <v>71</v>
      </c>
      <c r="R57" s="111" t="s">
        <v>71</v>
      </c>
      <c r="S57" s="111" t="s">
        <v>71</v>
      </c>
      <c r="T57" s="111" t="s">
        <v>71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9.25</v>
      </c>
      <c r="C58">
        <f t="shared" si="1"/>
        <v>9.49</v>
      </c>
      <c r="D58" t="str">
        <f t="shared" si="2"/>
        <v>N/A</v>
      </c>
      <c r="E58">
        <f t="shared" si="3"/>
        <v>36</v>
      </c>
      <c r="F58" t="str">
        <f t="shared" si="4"/>
        <v>N/A</v>
      </c>
      <c r="G58">
        <f t="shared" si="5"/>
        <v>9.39</v>
      </c>
      <c r="H58" s="122" t="str">
        <f t="shared" si="7"/>
        <v>Short</v>
      </c>
      <c r="N58" s="111" t="s">
        <v>90</v>
      </c>
      <c r="O58" s="111">
        <v>6.13</v>
      </c>
      <c r="P58" s="111">
        <v>5.6</v>
      </c>
      <c r="Q58" s="111">
        <v>4</v>
      </c>
      <c r="R58" s="111">
        <v>15</v>
      </c>
      <c r="S58" s="111">
        <v>5.9</v>
      </c>
      <c r="T58" s="111">
        <v>5.58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7</v>
      </c>
      <c r="C59" t="str">
        <f t="shared" si="1"/>
        <v>N/A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91</v>
      </c>
      <c r="O59" s="111">
        <v>1.76</v>
      </c>
      <c r="P59" s="111">
        <v>1.65</v>
      </c>
      <c r="Q59" s="111">
        <v>3</v>
      </c>
      <c r="R59" s="111">
        <v>13</v>
      </c>
      <c r="S59" s="111">
        <v>1.7749999999999999</v>
      </c>
      <c r="T59" s="111">
        <v>1.69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3.64</v>
      </c>
      <c r="C60">
        <f t="shared" si="1"/>
        <v>3.54</v>
      </c>
      <c r="D60">
        <f t="shared" si="2"/>
        <v>1</v>
      </c>
      <c r="E60" t="str">
        <f t="shared" si="3"/>
        <v>N/A</v>
      </c>
      <c r="F60">
        <f t="shared" si="4"/>
        <v>3.64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1.5249999999999999</v>
      </c>
      <c r="P60" s="111">
        <v>1.43</v>
      </c>
      <c r="Q60" s="111">
        <v>1</v>
      </c>
      <c r="R60" s="111">
        <v>17</v>
      </c>
      <c r="S60" s="111">
        <v>1.5349999999999999</v>
      </c>
      <c r="T60" s="111">
        <v>1.5149999999999999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0.23</v>
      </c>
      <c r="P61" s="111">
        <v>0.23799999999999999</v>
      </c>
      <c r="Q61" s="111">
        <v>34</v>
      </c>
      <c r="R61" s="111">
        <v>12</v>
      </c>
      <c r="S61" s="111">
        <v>0.252</v>
      </c>
      <c r="T61" s="111">
        <v>0.22600000000000001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13.76</v>
      </c>
      <c r="C64">
        <f t="shared" si="1"/>
        <v>12.77</v>
      </c>
      <c r="D64">
        <f t="shared" si="2"/>
        <v>28</v>
      </c>
      <c r="E64">
        <f t="shared" si="3"/>
        <v>33</v>
      </c>
      <c r="F64">
        <f t="shared" si="4"/>
        <v>13.45</v>
      </c>
      <c r="G64">
        <f t="shared" si="5"/>
        <v>12.86</v>
      </c>
      <c r="H64" s="122" t="str">
        <f t="shared" si="7"/>
        <v>Long</v>
      </c>
      <c r="N64" s="111" t="s">
        <v>227</v>
      </c>
      <c r="O64" s="111">
        <v>2.36</v>
      </c>
      <c r="P64" s="111">
        <v>2.42</v>
      </c>
      <c r="Q64" s="111">
        <v>21</v>
      </c>
      <c r="R64" s="111">
        <v>7</v>
      </c>
      <c r="S64" s="111">
        <v>2.44</v>
      </c>
      <c r="T64" s="111">
        <v>2.2999999999999998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9.25</v>
      </c>
      <c r="P67" s="111">
        <v>9.49</v>
      </c>
      <c r="Q67" s="111" t="s">
        <v>71</v>
      </c>
      <c r="R67" s="111">
        <v>36</v>
      </c>
      <c r="S67" s="111" t="s">
        <v>71</v>
      </c>
      <c r="T67" s="111">
        <v>9.39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7</v>
      </c>
      <c r="P68" s="111" t="s">
        <v>71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2.7</v>
      </c>
      <c r="C69">
        <f t="shared" ref="C69:C132" si="9">VLOOKUP($A69,$N$5:$U$375,3,FALSE)</f>
        <v>2.5</v>
      </c>
      <c r="D69">
        <f t="shared" ref="D69:D132" si="10">VLOOKUP($A69,$N$5:$U$375,4,FALSE)</f>
        <v>2</v>
      </c>
      <c r="E69">
        <f t="shared" ref="E69:E132" si="11">VLOOKUP($A69,$N$5:$U$375,5,FALSE)</f>
        <v>39</v>
      </c>
      <c r="F69">
        <f t="shared" ref="F69:F132" si="12">VLOOKUP($A69,$N$5:$U$375,6,FALSE)</f>
        <v>2.71</v>
      </c>
      <c r="G69">
        <f t="shared" ref="G69:G132" si="13">VLOOKUP($A69,$N$5:$U$375,7,FALSE)</f>
        <v>2.8450000000000002</v>
      </c>
      <c r="H69" s="122" t="str">
        <f t="shared" ref="H69:H100" si="14">IF(B69&gt;C69,"Long","Short")</f>
        <v>Long</v>
      </c>
      <c r="N69" s="111" t="s">
        <v>229</v>
      </c>
      <c r="O69" s="111">
        <v>3.64</v>
      </c>
      <c r="P69" s="111">
        <v>3.54</v>
      </c>
      <c r="Q69" s="111">
        <v>1</v>
      </c>
      <c r="R69" s="111" t="s">
        <v>71</v>
      </c>
      <c r="S69" s="111">
        <v>3.64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0.34599999999999997</v>
      </c>
      <c r="C71">
        <f t="shared" si="9"/>
        <v>0.34699999999999998</v>
      </c>
      <c r="D71">
        <f t="shared" si="10"/>
        <v>24</v>
      </c>
      <c r="E71">
        <f t="shared" si="11"/>
        <v>14</v>
      </c>
      <c r="F71">
        <f t="shared" si="12"/>
        <v>0.375</v>
      </c>
      <c r="G71">
        <f t="shared" si="13"/>
        <v>0.35599999999999998</v>
      </c>
      <c r="H71" s="122" t="str">
        <f t="shared" si="14"/>
        <v>Short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15267.679700000001</v>
      </c>
      <c r="P73" s="111">
        <v>14148.2598</v>
      </c>
      <c r="Q73" s="111">
        <v>1</v>
      </c>
      <c r="R73" s="111">
        <v>12</v>
      </c>
      <c r="S73" s="111">
        <v>15231.1504</v>
      </c>
      <c r="T73" s="111">
        <v>14808.669900000001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1.84</v>
      </c>
      <c r="C75">
        <f t="shared" si="9"/>
        <v>1.7949999999999999</v>
      </c>
      <c r="D75">
        <f t="shared" si="10"/>
        <v>5</v>
      </c>
      <c r="E75">
        <f t="shared" si="11"/>
        <v>21</v>
      </c>
      <c r="F75">
        <f t="shared" si="12"/>
        <v>1.91</v>
      </c>
      <c r="G75">
        <f t="shared" si="13"/>
        <v>1.96</v>
      </c>
      <c r="H75" s="122" t="str">
        <f t="shared" si="14"/>
        <v>Long</v>
      </c>
      <c r="N75" s="111" t="s">
        <v>94</v>
      </c>
      <c r="O75" s="111">
        <v>13.76</v>
      </c>
      <c r="P75" s="111">
        <v>12.77</v>
      </c>
      <c r="Q75" s="111">
        <v>28</v>
      </c>
      <c r="R75" s="111">
        <v>33</v>
      </c>
      <c r="S75" s="111">
        <v>13.45</v>
      </c>
      <c r="T75" s="111">
        <v>12.86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8.32</v>
      </c>
      <c r="P76" s="111">
        <v>8.1999999999999993</v>
      </c>
      <c r="Q76" s="111" t="s">
        <v>71</v>
      </c>
      <c r="R76" s="111" t="s">
        <v>71</v>
      </c>
      <c r="S76" s="111" t="s">
        <v>71</v>
      </c>
      <c r="T76" s="111" t="s">
        <v>71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41.72</v>
      </c>
      <c r="C80">
        <f t="shared" si="9"/>
        <v>40.08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Long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2.7</v>
      </c>
      <c r="P81" s="111">
        <v>2.5</v>
      </c>
      <c r="Q81" s="111">
        <v>2</v>
      </c>
      <c r="R81" s="111">
        <v>39</v>
      </c>
      <c r="S81" s="111">
        <v>2.71</v>
      </c>
      <c r="T81" s="111">
        <v>2.8450000000000002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1.996</v>
      </c>
      <c r="C83">
        <f t="shared" si="9"/>
        <v>2.0950000000000002</v>
      </c>
      <c r="D83">
        <f t="shared" si="10"/>
        <v>30</v>
      </c>
      <c r="E83">
        <f t="shared" si="11"/>
        <v>9</v>
      </c>
      <c r="F83">
        <f t="shared" si="12"/>
        <v>1.98</v>
      </c>
      <c r="G83">
        <f t="shared" si="13"/>
        <v>1.96</v>
      </c>
      <c r="H83" s="122" t="str">
        <f t="shared" si="14"/>
        <v>Short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0.34599999999999997</v>
      </c>
      <c r="P84" s="111">
        <v>0.34699999999999998</v>
      </c>
      <c r="Q84" s="111">
        <v>24</v>
      </c>
      <c r="R84" s="111">
        <v>14</v>
      </c>
      <c r="S84" s="111">
        <v>0.375</v>
      </c>
      <c r="T84" s="111">
        <v>0.35599999999999998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5.55</v>
      </c>
      <c r="C86">
        <f t="shared" si="9"/>
        <v>5.05</v>
      </c>
      <c r="D86">
        <f t="shared" si="10"/>
        <v>55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32.409999999999997</v>
      </c>
      <c r="P86" s="111">
        <v>19.350000000000001</v>
      </c>
      <c r="Q86" s="111">
        <v>6</v>
      </c>
      <c r="R86" s="111">
        <v>9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1.84</v>
      </c>
      <c r="P89" s="111">
        <v>1.7949999999999999</v>
      </c>
      <c r="Q89" s="111">
        <v>5</v>
      </c>
      <c r="R89" s="111">
        <v>21</v>
      </c>
      <c r="S89" s="111">
        <v>1.91</v>
      </c>
      <c r="T89" s="111">
        <v>1.96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2.12</v>
      </c>
      <c r="C90">
        <f t="shared" si="9"/>
        <v>2.2400000000000002</v>
      </c>
      <c r="D90" t="str">
        <f t="shared" si="10"/>
        <v>N/A</v>
      </c>
      <c r="E90">
        <f t="shared" si="11"/>
        <v>34</v>
      </c>
      <c r="F90" t="str">
        <f t="shared" si="12"/>
        <v>N/A</v>
      </c>
      <c r="G90">
        <f t="shared" si="13"/>
        <v>2.16</v>
      </c>
      <c r="H90" s="122" t="str">
        <f t="shared" si="14"/>
        <v>Short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14.55</v>
      </c>
      <c r="C93">
        <f t="shared" si="9"/>
        <v>14.2</v>
      </c>
      <c r="D93">
        <f t="shared" si="10"/>
        <v>21</v>
      </c>
      <c r="E93" t="str">
        <f t="shared" si="11"/>
        <v>N/A</v>
      </c>
      <c r="F93">
        <f t="shared" si="12"/>
        <v>14.85</v>
      </c>
      <c r="G93" t="str">
        <f t="shared" si="13"/>
        <v>N/A</v>
      </c>
      <c r="H93" s="122" t="str">
        <f t="shared" si="14"/>
        <v>Long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2.29</v>
      </c>
      <c r="C94">
        <f t="shared" si="9"/>
        <v>2.46</v>
      </c>
      <c r="D94">
        <f t="shared" si="10"/>
        <v>22</v>
      </c>
      <c r="E94">
        <f t="shared" si="11"/>
        <v>0</v>
      </c>
      <c r="F94">
        <f t="shared" si="12"/>
        <v>2.335</v>
      </c>
      <c r="G94">
        <f t="shared" si="13"/>
        <v>2.29</v>
      </c>
      <c r="H94" s="122" t="str">
        <f t="shared" si="14"/>
        <v>Short</v>
      </c>
      <c r="N94" s="111" t="s">
        <v>96</v>
      </c>
      <c r="O94" s="111">
        <v>41.72</v>
      </c>
      <c r="P94" s="111">
        <v>40.08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7.62</v>
      </c>
      <c r="C96">
        <f t="shared" si="9"/>
        <v>7.92</v>
      </c>
      <c r="D96">
        <f t="shared" si="10"/>
        <v>31</v>
      </c>
      <c r="E96">
        <f t="shared" si="11"/>
        <v>1</v>
      </c>
      <c r="F96">
        <f t="shared" si="12"/>
        <v>7.58</v>
      </c>
      <c r="G96">
        <f t="shared" si="13"/>
        <v>7.62</v>
      </c>
      <c r="H96" s="122" t="str">
        <f t="shared" si="14"/>
        <v>Short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2.2999999999999998</v>
      </c>
      <c r="C97">
        <f t="shared" si="9"/>
        <v>2.2200000000000002</v>
      </c>
      <c r="D97">
        <f t="shared" si="10"/>
        <v>23</v>
      </c>
      <c r="E97">
        <f t="shared" si="11"/>
        <v>31</v>
      </c>
      <c r="F97">
        <f t="shared" si="12"/>
        <v>2.36</v>
      </c>
      <c r="G97">
        <f t="shared" si="13"/>
        <v>2.19</v>
      </c>
      <c r="H97" s="122" t="str">
        <f t="shared" si="14"/>
        <v>Long</v>
      </c>
      <c r="N97" s="111" t="s">
        <v>248</v>
      </c>
      <c r="O97" s="111">
        <v>1.996</v>
      </c>
      <c r="P97" s="111">
        <v>2.0950000000000002</v>
      </c>
      <c r="Q97" s="111">
        <v>30</v>
      </c>
      <c r="R97" s="111">
        <v>9</v>
      </c>
      <c r="S97" s="111">
        <v>1.98</v>
      </c>
      <c r="T97" s="111">
        <v>1.96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1.798</v>
      </c>
      <c r="C99">
        <f t="shared" si="9"/>
        <v>1.8340000000000001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5.55</v>
      </c>
      <c r="P100" s="111">
        <v>5.05</v>
      </c>
      <c r="Q100" s="111">
        <v>55</v>
      </c>
      <c r="R100" s="111" t="s">
        <v>71</v>
      </c>
      <c r="S100" s="111">
        <v>5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2.12</v>
      </c>
      <c r="P104" s="111">
        <v>2.2400000000000002</v>
      </c>
      <c r="Q104" s="111" t="s">
        <v>71</v>
      </c>
      <c r="R104" s="111">
        <v>34</v>
      </c>
      <c r="S104" s="111" t="s">
        <v>71</v>
      </c>
      <c r="T104" s="111">
        <v>2.16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14.55</v>
      </c>
      <c r="P107" s="111">
        <v>14.2</v>
      </c>
      <c r="Q107" s="111">
        <v>21</v>
      </c>
      <c r="R107" s="111" t="s">
        <v>71</v>
      </c>
      <c r="S107" s="111">
        <v>14.85</v>
      </c>
      <c r="T107" s="111" t="s">
        <v>71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1.1299999999999999</v>
      </c>
      <c r="C108">
        <f t="shared" si="9"/>
        <v>1.145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Short</v>
      </c>
      <c r="N108" s="111" t="s">
        <v>101</v>
      </c>
      <c r="O108" s="111">
        <v>2.29</v>
      </c>
      <c r="P108" s="111">
        <v>2.46</v>
      </c>
      <c r="Q108" s="111">
        <v>22</v>
      </c>
      <c r="R108" s="111">
        <v>0</v>
      </c>
      <c r="S108" s="111">
        <v>2.335</v>
      </c>
      <c r="T108" s="111">
        <v>2.29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9.7100000000000009</v>
      </c>
      <c r="C109">
        <f t="shared" si="9"/>
        <v>8.32</v>
      </c>
      <c r="D109">
        <f t="shared" si="10"/>
        <v>25</v>
      </c>
      <c r="E109">
        <f t="shared" si="11"/>
        <v>33</v>
      </c>
      <c r="F109">
        <f t="shared" si="12"/>
        <v>8.6</v>
      </c>
      <c r="G109">
        <f t="shared" si="13"/>
        <v>8.1479999999999997</v>
      </c>
      <c r="H109" s="122" t="str">
        <f t="shared" si="15"/>
        <v>Long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7.62</v>
      </c>
      <c r="P110" s="111">
        <v>7.92</v>
      </c>
      <c r="Q110" s="111">
        <v>31</v>
      </c>
      <c r="R110" s="111">
        <v>1</v>
      </c>
      <c r="S110" s="111">
        <v>7.58</v>
      </c>
      <c r="T110" s="111">
        <v>7.62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2.2999999999999998</v>
      </c>
      <c r="P111" s="111">
        <v>2.2200000000000002</v>
      </c>
      <c r="Q111" s="111">
        <v>23</v>
      </c>
      <c r="R111" s="111">
        <v>31</v>
      </c>
      <c r="S111" s="111">
        <v>2.36</v>
      </c>
      <c r="T111" s="111">
        <v>2.19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2.59</v>
      </c>
      <c r="C112">
        <f t="shared" si="9"/>
        <v>2.5670000000000002</v>
      </c>
      <c r="D112">
        <f t="shared" si="10"/>
        <v>2</v>
      </c>
      <c r="E112">
        <f t="shared" si="11"/>
        <v>9</v>
      </c>
      <c r="F112">
        <f t="shared" si="12"/>
        <v>2.65</v>
      </c>
      <c r="G112">
        <f t="shared" si="13"/>
        <v>2.4249999999999998</v>
      </c>
      <c r="H112" s="122" t="str">
        <f t="shared" si="15"/>
        <v>Long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105</v>
      </c>
      <c r="O113" s="111">
        <v>1.798</v>
      </c>
      <c r="P113" s="111">
        <v>1.8340000000000001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5.32</v>
      </c>
      <c r="C114">
        <f t="shared" si="9"/>
        <v>4.7649999999999997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3.45</v>
      </c>
      <c r="C115">
        <f t="shared" si="9"/>
        <v>3.36</v>
      </c>
      <c r="D115">
        <f t="shared" si="10"/>
        <v>23</v>
      </c>
      <c r="E115">
        <f t="shared" si="11"/>
        <v>33</v>
      </c>
      <c r="F115">
        <f t="shared" si="12"/>
        <v>3.4</v>
      </c>
      <c r="G115">
        <f t="shared" si="13"/>
        <v>3.33</v>
      </c>
      <c r="H115" s="122" t="str">
        <f t="shared" si="15"/>
        <v>Long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6.04</v>
      </c>
      <c r="C117">
        <f t="shared" si="9"/>
        <v>6.17</v>
      </c>
      <c r="D117" t="str">
        <f t="shared" si="10"/>
        <v>N/A</v>
      </c>
      <c r="E117">
        <f t="shared" si="11"/>
        <v>17</v>
      </c>
      <c r="F117" t="str">
        <f t="shared" si="12"/>
        <v>N/A</v>
      </c>
      <c r="G117">
        <f t="shared" si="13"/>
        <v>5.95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1.1299999999999999</v>
      </c>
      <c r="P122" s="111">
        <v>1.145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9.7100000000000009</v>
      </c>
      <c r="P123" s="111">
        <v>8.32</v>
      </c>
      <c r="Q123" s="111">
        <v>25</v>
      </c>
      <c r="R123" s="111">
        <v>33</v>
      </c>
      <c r="S123" s="111">
        <v>8.6</v>
      </c>
      <c r="T123" s="111">
        <v>8.1479999999999997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7.65</v>
      </c>
      <c r="C124">
        <f t="shared" si="9"/>
        <v>7.7</v>
      </c>
      <c r="D124">
        <f t="shared" si="10"/>
        <v>26</v>
      </c>
      <c r="E124">
        <f t="shared" si="11"/>
        <v>6</v>
      </c>
      <c r="F124">
        <f t="shared" si="12"/>
        <v>7.8</v>
      </c>
      <c r="G124">
        <f t="shared" si="13"/>
        <v>7.45</v>
      </c>
      <c r="H124" s="122" t="str">
        <f t="shared" si="15"/>
        <v>Short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0.49</v>
      </c>
      <c r="C126">
        <f t="shared" si="9"/>
        <v>0.50600000000000001</v>
      </c>
      <c r="D126">
        <f t="shared" si="10"/>
        <v>28</v>
      </c>
      <c r="E126">
        <f t="shared" si="11"/>
        <v>17</v>
      </c>
      <c r="F126">
        <f t="shared" si="12"/>
        <v>0.47199999999999998</v>
      </c>
      <c r="G126">
        <f t="shared" si="13"/>
        <v>0.49099999999999999</v>
      </c>
      <c r="H126" s="124" t="str">
        <f t="shared" si="15"/>
        <v>Short</v>
      </c>
      <c r="N126" s="111" t="s">
        <v>108</v>
      </c>
      <c r="O126" s="111">
        <v>2.59</v>
      </c>
      <c r="P126" s="111">
        <v>2.5670000000000002</v>
      </c>
      <c r="Q126" s="111">
        <v>2</v>
      </c>
      <c r="R126" s="111">
        <v>9</v>
      </c>
      <c r="S126" s="111">
        <v>2.65</v>
      </c>
      <c r="T126" s="111">
        <v>2.4249999999999998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0.23</v>
      </c>
      <c r="C127">
        <f t="shared" si="9"/>
        <v>0.24</v>
      </c>
      <c r="D127">
        <f t="shared" si="10"/>
        <v>38</v>
      </c>
      <c r="E127">
        <f t="shared" si="11"/>
        <v>14</v>
      </c>
      <c r="F127">
        <f t="shared" si="12"/>
        <v>0.20599999999999999</v>
      </c>
      <c r="G127">
        <f t="shared" si="13"/>
        <v>0.23799999999999999</v>
      </c>
      <c r="H127" s="124" t="str">
        <f t="shared" si="15"/>
        <v>Short</v>
      </c>
      <c r="N127" s="111" t="s">
        <v>807</v>
      </c>
      <c r="O127" s="111">
        <v>1.655</v>
      </c>
      <c r="P127" s="111">
        <v>1.7250000000000001</v>
      </c>
      <c r="Q127" s="111" t="s">
        <v>71</v>
      </c>
      <c r="R127" s="111">
        <v>7</v>
      </c>
      <c r="S127" s="111" t="s">
        <v>71</v>
      </c>
      <c r="T127" s="111">
        <v>1.64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4.05</v>
      </c>
      <c r="C128">
        <f t="shared" si="9"/>
        <v>4.1550000000000002</v>
      </c>
      <c r="D128" t="str">
        <f t="shared" si="10"/>
        <v>N/A</v>
      </c>
      <c r="E128">
        <f t="shared" si="11"/>
        <v>18</v>
      </c>
      <c r="F128" t="str">
        <f t="shared" si="12"/>
        <v>N/A</v>
      </c>
      <c r="G128">
        <f t="shared" si="13"/>
        <v>4.1900000000000004</v>
      </c>
      <c r="H128" s="124" t="str">
        <f t="shared" si="15"/>
        <v>Short</v>
      </c>
      <c r="N128" s="111" t="s">
        <v>267</v>
      </c>
      <c r="O128" s="111">
        <v>4.32</v>
      </c>
      <c r="P128" s="111" t="s">
        <v>71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4190.0698000000002</v>
      </c>
      <c r="C129">
        <f t="shared" si="9"/>
        <v>3864.4198999999999</v>
      </c>
      <c r="D129" t="str">
        <f t="shared" si="10"/>
        <v>N/A</v>
      </c>
      <c r="E129" t="str">
        <f t="shared" si="11"/>
        <v>N/A</v>
      </c>
      <c r="F129" t="str">
        <f t="shared" si="12"/>
        <v>N/A</v>
      </c>
      <c r="G129" t="str">
        <f t="shared" si="13"/>
        <v>N/A</v>
      </c>
      <c r="H129" s="124" t="str">
        <f t="shared" si="15"/>
        <v>Long</v>
      </c>
      <c r="N129" s="111" t="s">
        <v>109</v>
      </c>
      <c r="O129" s="111">
        <v>5.32</v>
      </c>
      <c r="P129" s="111">
        <v>4.7649999999999997</v>
      </c>
      <c r="Q129" s="111" t="s">
        <v>71</v>
      </c>
      <c r="R129" s="111" t="s">
        <v>71</v>
      </c>
      <c r="S129" s="111" t="s">
        <v>71</v>
      </c>
      <c r="T129" s="111" t="s">
        <v>71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999.64</v>
      </c>
      <c r="C130">
        <f t="shared" si="9"/>
        <v>925.42</v>
      </c>
      <c r="D130" t="str">
        <f t="shared" si="10"/>
        <v>N/A</v>
      </c>
      <c r="E130" t="str">
        <f t="shared" si="11"/>
        <v>N/A</v>
      </c>
      <c r="F130" t="str">
        <f t="shared" si="12"/>
        <v>N/A</v>
      </c>
      <c r="G130" t="str">
        <f t="shared" si="13"/>
        <v>N/A</v>
      </c>
      <c r="H130" s="124" t="str">
        <f t="shared" si="15"/>
        <v>Long</v>
      </c>
      <c r="N130" s="111" t="s">
        <v>110</v>
      </c>
      <c r="O130" s="111">
        <v>3.45</v>
      </c>
      <c r="P130" s="111">
        <v>3.36</v>
      </c>
      <c r="Q130" s="111">
        <v>23</v>
      </c>
      <c r="R130" s="111">
        <v>33</v>
      </c>
      <c r="S130" s="111">
        <v>3.4</v>
      </c>
      <c r="T130" s="111">
        <v>3.33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6.04</v>
      </c>
      <c r="P132" s="111">
        <v>6.17</v>
      </c>
      <c r="Q132" s="111" t="s">
        <v>71</v>
      </c>
      <c r="R132" s="111">
        <v>17</v>
      </c>
      <c r="S132" s="111" t="s">
        <v>71</v>
      </c>
      <c r="T132" s="111">
        <v>5.95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2552.5601000000001</v>
      </c>
      <c r="C135">
        <f t="shared" si="17"/>
        <v>2452.8400999999999</v>
      </c>
      <c r="D135">
        <f t="shared" si="18"/>
        <v>26</v>
      </c>
      <c r="E135">
        <f t="shared" si="19"/>
        <v>33</v>
      </c>
      <c r="F135">
        <f t="shared" si="20"/>
        <v>2506.4699999999998</v>
      </c>
      <c r="G135">
        <f t="shared" si="21"/>
        <v>2384.8899000000001</v>
      </c>
      <c r="H135" s="124" t="str">
        <f t="shared" si="15"/>
        <v>Long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7.1800000000000003E-2</v>
      </c>
      <c r="P137" s="111">
        <v>6.5199999999999994E-2</v>
      </c>
      <c r="Q137" s="111">
        <v>3</v>
      </c>
      <c r="R137" s="111">
        <v>23</v>
      </c>
      <c r="S137" s="111">
        <v>7.2300000000000003E-2</v>
      </c>
      <c r="T137" s="111">
        <v>7.5899999999999995E-2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1697.11</v>
      </c>
      <c r="C140">
        <f t="shared" si="17"/>
        <v>1581.01</v>
      </c>
      <c r="D140" t="str">
        <f t="shared" si="18"/>
        <v>N/A</v>
      </c>
      <c r="E140" t="str">
        <f t="shared" si="19"/>
        <v>N/A</v>
      </c>
      <c r="F140" t="str">
        <f t="shared" si="20"/>
        <v>N/A</v>
      </c>
      <c r="G140" t="str">
        <f t="shared" si="21"/>
        <v>N/A</v>
      </c>
      <c r="H140" s="111"/>
      <c r="N140" s="111" t="s">
        <v>116</v>
      </c>
      <c r="O140" s="111">
        <v>7.65</v>
      </c>
      <c r="P140" s="111">
        <v>7.7</v>
      </c>
      <c r="Q140" s="111">
        <v>26</v>
      </c>
      <c r="R140" s="111">
        <v>6</v>
      </c>
      <c r="S140" s="111">
        <v>7.8</v>
      </c>
      <c r="T140" s="111">
        <v>7.45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1.45</v>
      </c>
      <c r="C141">
        <f t="shared" si="17"/>
        <v>1.4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0.49</v>
      </c>
      <c r="P142" s="111">
        <v>0.50600000000000001</v>
      </c>
      <c r="Q142" s="111">
        <v>28</v>
      </c>
      <c r="R142" s="111">
        <v>17</v>
      </c>
      <c r="S142" s="111">
        <v>0.47199999999999998</v>
      </c>
      <c r="T142" s="111">
        <v>0.49099999999999999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18.72</v>
      </c>
      <c r="C143">
        <f t="shared" si="17"/>
        <v>18.239999999999998</v>
      </c>
      <c r="D143">
        <f t="shared" si="18"/>
        <v>25</v>
      </c>
      <c r="E143" t="str">
        <f t="shared" si="19"/>
        <v>N/A</v>
      </c>
      <c r="F143">
        <f t="shared" si="20"/>
        <v>18.98</v>
      </c>
      <c r="G143" t="str">
        <f t="shared" si="21"/>
        <v>N/A</v>
      </c>
      <c r="H143" s="111"/>
      <c r="N143" s="111" t="s">
        <v>118</v>
      </c>
      <c r="O143" s="111">
        <v>0.23</v>
      </c>
      <c r="P143" s="111">
        <v>0.24</v>
      </c>
      <c r="Q143" s="111">
        <v>38</v>
      </c>
      <c r="R143" s="111">
        <v>14</v>
      </c>
      <c r="S143" s="111">
        <v>0.20599999999999999</v>
      </c>
      <c r="T143" s="111">
        <v>0.23799999999999999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4.05</v>
      </c>
      <c r="P144" s="111">
        <v>4.1550000000000002</v>
      </c>
      <c r="Q144" s="111" t="s">
        <v>71</v>
      </c>
      <c r="R144" s="111">
        <v>18</v>
      </c>
      <c r="S144" s="111" t="s">
        <v>71</v>
      </c>
      <c r="T144" s="111">
        <v>4.1900000000000004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4190.0698000000002</v>
      </c>
      <c r="P145" s="111">
        <v>3864.4198999999999</v>
      </c>
      <c r="Q145" s="111" t="s">
        <v>71</v>
      </c>
      <c r="R145" s="111" t="s">
        <v>71</v>
      </c>
      <c r="S145" s="111" t="s">
        <v>71</v>
      </c>
      <c r="T145" s="111" t="s">
        <v>71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2286.3501000000001</v>
      </c>
      <c r="C146">
        <f t="shared" si="17"/>
        <v>2192.9299000000001</v>
      </c>
      <c r="D146" t="str">
        <f t="shared" si="18"/>
        <v>N/A</v>
      </c>
      <c r="E146" t="str">
        <f t="shared" si="19"/>
        <v>N/A</v>
      </c>
      <c r="F146" t="str">
        <f t="shared" si="20"/>
        <v>N/A</v>
      </c>
      <c r="G146" t="str">
        <f t="shared" si="21"/>
        <v>N/A</v>
      </c>
      <c r="H146" s="111"/>
      <c r="N146" s="111" t="s">
        <v>272</v>
      </c>
      <c r="O146" s="111">
        <v>999.64</v>
      </c>
      <c r="P146" s="111">
        <v>925.42</v>
      </c>
      <c r="Q146" s="111" t="s">
        <v>71</v>
      </c>
      <c r="R146" s="111" t="s">
        <v>71</v>
      </c>
      <c r="S146" s="111" t="s">
        <v>71</v>
      </c>
      <c r="T146" s="111" t="s">
        <v>71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4371.2299999999996</v>
      </c>
      <c r="P148" s="111">
        <v>4166.5600999999997</v>
      </c>
      <c r="Q148" s="111" t="s">
        <v>71</v>
      </c>
      <c r="R148" s="111" t="s">
        <v>71</v>
      </c>
      <c r="S148" s="111" t="s">
        <v>71</v>
      </c>
      <c r="T148" s="111" t="s">
        <v>71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1.94</v>
      </c>
      <c r="C151">
        <f t="shared" si="17"/>
        <v>1.835</v>
      </c>
      <c r="D151" t="str">
        <f t="shared" si="18"/>
        <v>N/A</v>
      </c>
      <c r="E151" t="str">
        <f t="shared" si="19"/>
        <v>N/A</v>
      </c>
      <c r="F151" t="str">
        <f t="shared" si="20"/>
        <v>N/A</v>
      </c>
      <c r="G151" t="str">
        <f t="shared" si="21"/>
        <v>N/A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2552.5601000000001</v>
      </c>
      <c r="P152" s="111">
        <v>2452.8400999999999</v>
      </c>
      <c r="Q152" s="111">
        <v>26</v>
      </c>
      <c r="R152" s="111">
        <v>33</v>
      </c>
      <c r="S152" s="111">
        <v>2506.4699999999998</v>
      </c>
      <c r="T152" s="111">
        <v>2384.8899000000001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0.35599999999999998</v>
      </c>
      <c r="C153">
        <f t="shared" si="17"/>
        <v>0.32500000000000001</v>
      </c>
      <c r="D153">
        <f t="shared" si="18"/>
        <v>3</v>
      </c>
      <c r="E153">
        <f t="shared" si="19"/>
        <v>13</v>
      </c>
      <c r="F153">
        <f t="shared" si="20"/>
        <v>0.372</v>
      </c>
      <c r="G153">
        <f t="shared" si="21"/>
        <v>0.34100000000000003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1.76</v>
      </c>
      <c r="C154">
        <f t="shared" si="17"/>
        <v>1.6</v>
      </c>
      <c r="D154">
        <f t="shared" si="18"/>
        <v>4</v>
      </c>
      <c r="E154">
        <f t="shared" si="19"/>
        <v>21</v>
      </c>
      <c r="F154">
        <f t="shared" si="20"/>
        <v>1.7450000000000001</v>
      </c>
      <c r="G154">
        <f t="shared" si="21"/>
        <v>1.73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1697.11</v>
      </c>
      <c r="P157" s="111">
        <v>1581.01</v>
      </c>
      <c r="Q157" s="111" t="s">
        <v>71</v>
      </c>
      <c r="R157" s="111" t="s">
        <v>71</v>
      </c>
      <c r="S157" s="111" t="s">
        <v>71</v>
      </c>
      <c r="T157" s="111" t="s">
        <v>71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1.0900000000000001</v>
      </c>
      <c r="C158">
        <f t="shared" si="17"/>
        <v>1.01</v>
      </c>
      <c r="D158">
        <f t="shared" si="18"/>
        <v>25</v>
      </c>
      <c r="E158">
        <f t="shared" si="19"/>
        <v>33</v>
      </c>
      <c r="F158">
        <f t="shared" si="20"/>
        <v>1.1140000000000001</v>
      </c>
      <c r="G158">
        <f t="shared" si="21"/>
        <v>1.012</v>
      </c>
      <c r="H158" s="111"/>
      <c r="N158" s="111" t="s">
        <v>125</v>
      </c>
      <c r="O158" s="111">
        <v>1.45</v>
      </c>
      <c r="P158" s="111">
        <v>1.4</v>
      </c>
      <c r="Q158" s="111" t="s">
        <v>71</v>
      </c>
      <c r="R158" s="111" t="s">
        <v>71</v>
      </c>
      <c r="S158" s="111" t="s">
        <v>71</v>
      </c>
      <c r="T158" s="111" t="s">
        <v>71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6.2</v>
      </c>
      <c r="C159">
        <f t="shared" si="17"/>
        <v>5.75</v>
      </c>
      <c r="D159">
        <f t="shared" si="18"/>
        <v>12</v>
      </c>
      <c r="E159" t="str">
        <f t="shared" si="19"/>
        <v>N/A</v>
      </c>
      <c r="F159">
        <f t="shared" si="20"/>
        <v>6.16</v>
      </c>
      <c r="G159" t="str">
        <f t="shared" si="21"/>
        <v>N/A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18.72</v>
      </c>
      <c r="P160" s="111">
        <v>18.239999999999998</v>
      </c>
      <c r="Q160" s="111">
        <v>25</v>
      </c>
      <c r="R160" s="111" t="s">
        <v>71</v>
      </c>
      <c r="S160" s="111">
        <v>18.98</v>
      </c>
      <c r="T160" s="111" t="s">
        <v>71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0.60499999999999998</v>
      </c>
      <c r="P161" s="111">
        <v>0.55700000000000005</v>
      </c>
      <c r="Q161" s="111">
        <v>3</v>
      </c>
      <c r="R161" s="111">
        <v>33</v>
      </c>
      <c r="S161" s="111">
        <v>0.60199999999999998</v>
      </c>
      <c r="T161" s="111">
        <v>0.60299999999999998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1.105</v>
      </c>
      <c r="C162">
        <f t="shared" si="17"/>
        <v>1.32</v>
      </c>
      <c r="D162" t="str">
        <f t="shared" si="18"/>
        <v>N/A</v>
      </c>
      <c r="E162">
        <f t="shared" si="19"/>
        <v>7</v>
      </c>
      <c r="F162" t="str">
        <f t="shared" si="20"/>
        <v>N/A</v>
      </c>
      <c r="G162">
        <f t="shared" si="21"/>
        <v>1.0649999999999999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3.24</v>
      </c>
      <c r="C163">
        <f t="shared" si="17"/>
        <v>3</v>
      </c>
      <c r="D163">
        <f t="shared" si="18"/>
        <v>2</v>
      </c>
      <c r="E163">
        <f t="shared" si="19"/>
        <v>33</v>
      </c>
      <c r="F163">
        <f t="shared" si="20"/>
        <v>3.16</v>
      </c>
      <c r="G163">
        <f t="shared" si="21"/>
        <v>2.92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2286.3501000000001</v>
      </c>
      <c r="P164" s="111">
        <v>2192.9299000000001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1.94</v>
      </c>
      <c r="P169" s="111">
        <v>1.835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314</v>
      </c>
      <c r="C170">
        <f t="shared" si="17"/>
        <v>330</v>
      </c>
      <c r="D170">
        <f t="shared" si="18"/>
        <v>17</v>
      </c>
      <c r="E170">
        <f t="shared" si="19"/>
        <v>8</v>
      </c>
      <c r="F170">
        <f t="shared" si="20"/>
        <v>332</v>
      </c>
      <c r="G170">
        <f t="shared" si="21"/>
        <v>318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0.35599999999999998</v>
      </c>
      <c r="P171" s="111">
        <v>0.32500000000000001</v>
      </c>
      <c r="Q171" s="111">
        <v>3</v>
      </c>
      <c r="R171" s="111">
        <v>13</v>
      </c>
      <c r="S171" s="111">
        <v>0.372</v>
      </c>
      <c r="T171" s="111">
        <v>0.34100000000000003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1.76</v>
      </c>
      <c r="P172" s="111">
        <v>1.6</v>
      </c>
      <c r="Q172" s="111">
        <v>4</v>
      </c>
      <c r="R172" s="111">
        <v>21</v>
      </c>
      <c r="S172" s="111">
        <v>1.7450000000000001</v>
      </c>
      <c r="T172" s="111">
        <v>1.73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1.26</v>
      </c>
      <c r="C173">
        <f t="shared" si="17"/>
        <v>1.3149999999999999</v>
      </c>
      <c r="D173">
        <f t="shared" si="18"/>
        <v>21</v>
      </c>
      <c r="E173">
        <f t="shared" si="19"/>
        <v>5</v>
      </c>
      <c r="F173">
        <f t="shared" si="20"/>
        <v>1.325</v>
      </c>
      <c r="G173">
        <f t="shared" si="21"/>
        <v>1.2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2.08</v>
      </c>
      <c r="C174">
        <f t="shared" si="17"/>
        <v>1.94</v>
      </c>
      <c r="D174">
        <f t="shared" si="18"/>
        <v>29</v>
      </c>
      <c r="E174" t="str">
        <f t="shared" si="19"/>
        <v>N/A</v>
      </c>
      <c r="F174">
        <f t="shared" si="20"/>
        <v>1.83</v>
      </c>
      <c r="G174" t="str">
        <f t="shared" si="21"/>
        <v>N/A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4.87</v>
      </c>
      <c r="P175" s="111">
        <v>4.68</v>
      </c>
      <c r="Q175" s="111">
        <v>14</v>
      </c>
      <c r="R175" s="111">
        <v>17</v>
      </c>
      <c r="S175" s="111">
        <v>4.91</v>
      </c>
      <c r="T175" s="111">
        <v>4.72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1.0900000000000001</v>
      </c>
      <c r="P176" s="111">
        <v>1.01</v>
      </c>
      <c r="Q176" s="111">
        <v>25</v>
      </c>
      <c r="R176" s="111">
        <v>33</v>
      </c>
      <c r="S176" s="111">
        <v>1.1140000000000001</v>
      </c>
      <c r="T176" s="111">
        <v>1.012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1" t="s">
        <v>810</v>
      </c>
      <c r="N177" s="111" t="s">
        <v>288</v>
      </c>
      <c r="O177" s="111">
        <v>6.2</v>
      </c>
      <c r="P177" s="111">
        <v>5.75</v>
      </c>
      <c r="Q177" s="111">
        <v>12</v>
      </c>
      <c r="R177" s="111" t="s">
        <v>71</v>
      </c>
      <c r="S177" s="111">
        <v>6.16</v>
      </c>
      <c r="T177" s="111" t="s">
        <v>71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1.105</v>
      </c>
      <c r="P180" s="111">
        <v>1.32</v>
      </c>
      <c r="Q180" s="111" t="s">
        <v>71</v>
      </c>
      <c r="R180" s="111">
        <v>7</v>
      </c>
      <c r="S180" s="111" t="s">
        <v>71</v>
      </c>
      <c r="T180" s="111">
        <v>1.0649999999999999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3.24</v>
      </c>
      <c r="P181" s="111">
        <v>3</v>
      </c>
      <c r="Q181" s="111">
        <v>2</v>
      </c>
      <c r="R181" s="111">
        <v>33</v>
      </c>
      <c r="S181" s="111">
        <v>3.16</v>
      </c>
      <c r="T181" s="111">
        <v>2.92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0.44</v>
      </c>
      <c r="C182">
        <f t="shared" si="17"/>
        <v>0.40600000000000003</v>
      </c>
      <c r="D182">
        <f t="shared" si="18"/>
        <v>34</v>
      </c>
      <c r="E182">
        <f t="shared" si="19"/>
        <v>43</v>
      </c>
      <c r="F182">
        <f t="shared" si="20"/>
        <v>0.45700000000000002</v>
      </c>
      <c r="G182">
        <f t="shared" si="21"/>
        <v>0.43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1.304</v>
      </c>
      <c r="C184">
        <f t="shared" si="17"/>
        <v>1.33</v>
      </c>
      <c r="D184">
        <f t="shared" si="18"/>
        <v>24</v>
      </c>
      <c r="E184">
        <f t="shared" si="19"/>
        <v>15</v>
      </c>
      <c r="F184">
        <f t="shared" si="20"/>
        <v>1.3560000000000001</v>
      </c>
      <c r="G184">
        <f t="shared" si="21"/>
        <v>1.278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6.02</v>
      </c>
      <c r="C185">
        <f t="shared" si="17"/>
        <v>6.36</v>
      </c>
      <c r="D185" t="str">
        <f t="shared" si="18"/>
        <v>N/A</v>
      </c>
      <c r="E185">
        <f t="shared" si="19"/>
        <v>0</v>
      </c>
      <c r="F185" t="str">
        <f t="shared" si="20"/>
        <v>N/A</v>
      </c>
      <c r="G185">
        <f t="shared" si="21"/>
        <v>6.02</v>
      </c>
      <c r="H185" s="111"/>
      <c r="N185" s="111" t="s">
        <v>779</v>
      </c>
      <c r="O185" s="111">
        <v>0.42</v>
      </c>
      <c r="P185" s="111">
        <v>0.38400000000000001</v>
      </c>
      <c r="Q185" s="111">
        <v>4</v>
      </c>
      <c r="R185" s="111">
        <v>33</v>
      </c>
      <c r="S185" s="111">
        <v>0.41799999999999998</v>
      </c>
      <c r="T185" s="111">
        <v>0.41699999999999998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314</v>
      </c>
      <c r="P189" s="111">
        <v>330</v>
      </c>
      <c r="Q189" s="111">
        <v>17</v>
      </c>
      <c r="R189" s="111">
        <v>8</v>
      </c>
      <c r="S189" s="111">
        <v>332</v>
      </c>
      <c r="T189" s="111">
        <v>318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15.95</v>
      </c>
      <c r="C190">
        <f t="shared" si="17"/>
        <v>16.55</v>
      </c>
      <c r="D190" t="str">
        <f t="shared" si="18"/>
        <v>N/A</v>
      </c>
      <c r="E190">
        <f t="shared" si="19"/>
        <v>12</v>
      </c>
      <c r="F190" t="str">
        <f t="shared" si="20"/>
        <v>N/A</v>
      </c>
      <c r="G190">
        <f t="shared" si="21"/>
        <v>15.9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2</v>
      </c>
      <c r="C191">
        <f t="shared" si="17"/>
        <v>2</v>
      </c>
      <c r="D191">
        <f t="shared" si="18"/>
        <v>7</v>
      </c>
      <c r="E191">
        <f t="shared" si="19"/>
        <v>11</v>
      </c>
      <c r="F191">
        <f t="shared" si="20"/>
        <v>2</v>
      </c>
      <c r="G191">
        <f t="shared" si="21"/>
        <v>1.87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1.26</v>
      </c>
      <c r="P192" s="111">
        <v>1.3149999999999999</v>
      </c>
      <c r="Q192" s="111">
        <v>21</v>
      </c>
      <c r="R192" s="111">
        <v>5</v>
      </c>
      <c r="S192" s="111">
        <v>1.325</v>
      </c>
      <c r="T192" s="111">
        <v>1.2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0.93</v>
      </c>
      <c r="C193">
        <f t="shared" si="17"/>
        <v>0.97</v>
      </c>
      <c r="D193">
        <f t="shared" si="18"/>
        <v>22</v>
      </c>
      <c r="E193">
        <f t="shared" si="19"/>
        <v>7</v>
      </c>
      <c r="F193">
        <f t="shared" si="20"/>
        <v>1.05</v>
      </c>
      <c r="G193">
        <f t="shared" si="21"/>
        <v>0.91</v>
      </c>
      <c r="H193" s="111"/>
      <c r="N193" s="111" t="s">
        <v>299</v>
      </c>
      <c r="O193" s="111">
        <v>2.08</v>
      </c>
      <c r="P193" s="111">
        <v>1.94</v>
      </c>
      <c r="Q193" s="111">
        <v>29</v>
      </c>
      <c r="R193" s="111" t="s">
        <v>71</v>
      </c>
      <c r="S193" s="111">
        <v>1.83</v>
      </c>
      <c r="T193" s="111" t="s">
        <v>71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0.82899999999999996</v>
      </c>
      <c r="C195">
        <f t="shared" si="17"/>
        <v>0.78</v>
      </c>
      <c r="D195">
        <f t="shared" si="18"/>
        <v>3</v>
      </c>
      <c r="E195">
        <f t="shared" si="19"/>
        <v>18</v>
      </c>
      <c r="F195">
        <f t="shared" si="20"/>
        <v>0.86899999999999999</v>
      </c>
      <c r="G195">
        <f t="shared" si="21"/>
        <v>0.79400000000000004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136</v>
      </c>
      <c r="O196" s="111">
        <v>1.4650000000000001</v>
      </c>
      <c r="P196" s="111">
        <v>1.5249999999999999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61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6.57</v>
      </c>
      <c r="C197">
        <f t="shared" ref="C197:C260" si="23">VLOOKUP($A197,$N$5:$U$375,3,FALSE)</f>
        <v>6.4</v>
      </c>
      <c r="D197">
        <f t="shared" ref="D197:D260" si="24">VLOOKUP($A197,$N$5:$U$375,4,FALSE)</f>
        <v>2</v>
      </c>
      <c r="E197" t="str">
        <f t="shared" ref="E197:E260" si="25">VLOOKUP($A197,$N$5:$U$375,5,FALSE)</f>
        <v>N/A</v>
      </c>
      <c r="F197">
        <f t="shared" ref="F197:F260" si="26">VLOOKUP($A197,$N$5:$U$375,6,FALSE)</f>
        <v>6.76</v>
      </c>
      <c r="G197" t="str">
        <f t="shared" ref="G197:G260" si="27">VLOOKUP($A197,$N$5:$U$375,7,FALSE)</f>
        <v>N/A</v>
      </c>
      <c r="H197" s="111"/>
      <c r="N197" s="111" t="s">
        <v>301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579</v>
      </c>
      <c r="V197" s="111" t="s">
        <v>412</v>
      </c>
    </row>
    <row r="198" spans="1:22" x14ac:dyDescent="0.2">
      <c r="A198" s="111" t="s">
        <v>308</v>
      </c>
      <c r="B198">
        <f t="shared" si="22"/>
        <v>36.799999999999997</v>
      </c>
      <c r="C198">
        <f t="shared" si="23"/>
        <v>37.200000000000003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302</v>
      </c>
      <c r="O198" s="111">
        <v>0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580</v>
      </c>
      <c r="V198" s="111" t="s">
        <v>412</v>
      </c>
    </row>
    <row r="199" spans="1:22" x14ac:dyDescent="0.2">
      <c r="A199" s="111" t="s">
        <v>309</v>
      </c>
      <c r="B199">
        <f t="shared" si="22"/>
        <v>0.93</v>
      </c>
      <c r="C199">
        <f t="shared" si="23"/>
        <v>1</v>
      </c>
      <c r="D199">
        <f t="shared" si="24"/>
        <v>20</v>
      </c>
      <c r="E199">
        <f t="shared" si="25"/>
        <v>15</v>
      </c>
      <c r="F199">
        <f t="shared" si="26"/>
        <v>1.05</v>
      </c>
      <c r="G199">
        <f t="shared" si="27"/>
        <v>0.95</v>
      </c>
      <c r="H199" s="111"/>
      <c r="N199" s="111" t="s">
        <v>303</v>
      </c>
      <c r="O199" s="111">
        <v>2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581</v>
      </c>
      <c r="V199" s="111" t="s">
        <v>412</v>
      </c>
    </row>
    <row r="200" spans="1:22" x14ac:dyDescent="0.2">
      <c r="A200" s="111" t="s">
        <v>150</v>
      </c>
      <c r="B200">
        <f t="shared" si="22"/>
        <v>0.23</v>
      </c>
      <c r="C200">
        <f t="shared" si="23"/>
        <v>0.23599999999999999</v>
      </c>
      <c r="D200" t="str">
        <f t="shared" si="24"/>
        <v>N/A</v>
      </c>
      <c r="E200">
        <f t="shared" si="25"/>
        <v>22</v>
      </c>
      <c r="F200" t="str">
        <f t="shared" si="26"/>
        <v>N/A</v>
      </c>
      <c r="G200">
        <f t="shared" si="27"/>
        <v>0.24</v>
      </c>
      <c r="H200" s="111"/>
      <c r="N200" s="111" t="s">
        <v>304</v>
      </c>
      <c r="O200" s="111">
        <v>6.0000000000000001E-3</v>
      </c>
      <c r="P200" s="111" t="s">
        <v>71</v>
      </c>
      <c r="Q200" s="111" t="s">
        <v>71</v>
      </c>
      <c r="R200" s="111" t="s">
        <v>71</v>
      </c>
      <c r="S200" s="111" t="s">
        <v>71</v>
      </c>
      <c r="T200" s="111" t="s">
        <v>71</v>
      </c>
      <c r="U200" s="111" t="s">
        <v>582</v>
      </c>
      <c r="V200" s="111" t="s">
        <v>412</v>
      </c>
    </row>
    <row r="201" spans="1:22" x14ac:dyDescent="0.2">
      <c r="A201" s="111" t="s">
        <v>310</v>
      </c>
      <c r="B201">
        <f t="shared" si="22"/>
        <v>0.214</v>
      </c>
      <c r="C201">
        <f t="shared" si="23"/>
        <v>0.23799999999999999</v>
      </c>
      <c r="D201" t="str">
        <f t="shared" si="24"/>
        <v>N/A</v>
      </c>
      <c r="E201">
        <f t="shared" si="25"/>
        <v>27</v>
      </c>
      <c r="F201" t="str">
        <f t="shared" si="26"/>
        <v>N/A</v>
      </c>
      <c r="G201">
        <f t="shared" si="27"/>
        <v>0.24399999999999999</v>
      </c>
      <c r="H201" s="111"/>
      <c r="N201" s="111" t="s">
        <v>137</v>
      </c>
      <c r="O201" s="111">
        <v>0.44</v>
      </c>
      <c r="P201" s="111">
        <v>0.40600000000000003</v>
      </c>
      <c r="Q201" s="111">
        <v>34</v>
      </c>
      <c r="R201" s="111">
        <v>43</v>
      </c>
      <c r="S201" s="111">
        <v>0.45700000000000002</v>
      </c>
      <c r="T201" s="111">
        <v>0.43</v>
      </c>
      <c r="U201" s="111" t="s">
        <v>583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138</v>
      </c>
      <c r="O202" s="111">
        <v>4.28</v>
      </c>
      <c r="P202" s="111" t="s">
        <v>71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584</v>
      </c>
      <c r="V202" s="111" t="s">
        <v>412</v>
      </c>
    </row>
    <row r="203" spans="1:22" x14ac:dyDescent="0.2">
      <c r="A203" s="111" t="s">
        <v>312</v>
      </c>
      <c r="B203">
        <f t="shared" si="22"/>
        <v>1.61</v>
      </c>
      <c r="C203">
        <f t="shared" si="23"/>
        <v>1.6</v>
      </c>
      <c r="D203">
        <f t="shared" si="24"/>
        <v>55</v>
      </c>
      <c r="E203" t="str">
        <f t="shared" si="25"/>
        <v>N/A</v>
      </c>
      <c r="F203">
        <f t="shared" si="26"/>
        <v>1.63</v>
      </c>
      <c r="G203" t="str">
        <f t="shared" si="27"/>
        <v>N/A</v>
      </c>
      <c r="H203" s="111"/>
      <c r="N203" s="111" t="s">
        <v>139</v>
      </c>
      <c r="O203" s="111">
        <v>1.304</v>
      </c>
      <c r="P203" s="111">
        <v>1.33</v>
      </c>
      <c r="Q203" s="111">
        <v>24</v>
      </c>
      <c r="R203" s="111">
        <v>15</v>
      </c>
      <c r="S203" s="111">
        <v>1.3560000000000001</v>
      </c>
      <c r="T203" s="111">
        <v>1.278</v>
      </c>
      <c r="U203" s="111" t="s">
        <v>585</v>
      </c>
      <c r="V203" s="111" t="s">
        <v>412</v>
      </c>
    </row>
    <row r="204" spans="1:22" x14ac:dyDescent="0.2">
      <c r="A204" s="111" t="s">
        <v>313</v>
      </c>
      <c r="B204">
        <f t="shared" si="22"/>
        <v>3.33</v>
      </c>
      <c r="C204">
        <f t="shared" si="23"/>
        <v>3.43</v>
      </c>
      <c r="D204" t="str">
        <f t="shared" si="24"/>
        <v>N/A</v>
      </c>
      <c r="E204">
        <f t="shared" si="25"/>
        <v>9</v>
      </c>
      <c r="F204" t="str">
        <f t="shared" si="26"/>
        <v>N/A</v>
      </c>
      <c r="G204">
        <f t="shared" si="27"/>
        <v>3.25</v>
      </c>
      <c r="H204" s="111"/>
      <c r="N204" s="111" t="s">
        <v>140</v>
      </c>
      <c r="O204" s="111">
        <v>6.02</v>
      </c>
      <c r="P204" s="111">
        <v>6.36</v>
      </c>
      <c r="Q204" s="111" t="s">
        <v>71</v>
      </c>
      <c r="R204" s="111">
        <v>0</v>
      </c>
      <c r="S204" s="111" t="s">
        <v>71</v>
      </c>
      <c r="T204" s="111">
        <v>6.02</v>
      </c>
      <c r="U204" s="111" t="s">
        <v>65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305</v>
      </c>
      <c r="O205" s="111">
        <v>0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586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141</v>
      </c>
      <c r="O206" s="111">
        <v>0.28000000000000003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587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142</v>
      </c>
      <c r="O207" s="111">
        <v>0.59099999999999997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588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306</v>
      </c>
      <c r="O208" s="111">
        <v>0.78300000000000003</v>
      </c>
      <c r="P208" s="111">
        <v>0.78300000000000003</v>
      </c>
      <c r="Q208" s="111">
        <v>12</v>
      </c>
      <c r="R208" s="111">
        <v>8</v>
      </c>
      <c r="S208" s="111">
        <v>1</v>
      </c>
      <c r="T208" s="111">
        <v>0.78300000000000003</v>
      </c>
      <c r="U208" s="111" t="s">
        <v>589</v>
      </c>
      <c r="V208" s="111" t="s">
        <v>412</v>
      </c>
    </row>
    <row r="209" spans="1:22" x14ac:dyDescent="0.2">
      <c r="A209" s="111" t="s">
        <v>318</v>
      </c>
      <c r="B209">
        <f t="shared" si="22"/>
        <v>0.66</v>
      </c>
      <c r="C209">
        <f t="shared" si="23"/>
        <v>0.7</v>
      </c>
      <c r="D209">
        <f t="shared" si="24"/>
        <v>26</v>
      </c>
      <c r="E209">
        <f t="shared" si="25"/>
        <v>16</v>
      </c>
      <c r="F209">
        <f t="shared" si="26"/>
        <v>0.66600000000000004</v>
      </c>
      <c r="G209">
        <f t="shared" si="27"/>
        <v>0.752</v>
      </c>
      <c r="H209" s="111"/>
      <c r="N209" s="111" t="s">
        <v>143</v>
      </c>
      <c r="O209" s="111">
        <v>15.95</v>
      </c>
      <c r="P209" s="111">
        <v>16.55</v>
      </c>
      <c r="Q209" s="111" t="s">
        <v>71</v>
      </c>
      <c r="R209" s="111">
        <v>12</v>
      </c>
      <c r="S209" s="111" t="s">
        <v>71</v>
      </c>
      <c r="T209" s="111">
        <v>15.9</v>
      </c>
      <c r="U209" s="111" t="s">
        <v>590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144</v>
      </c>
      <c r="O210" s="111">
        <v>2</v>
      </c>
      <c r="P210" s="111">
        <v>2</v>
      </c>
      <c r="Q210" s="111">
        <v>7</v>
      </c>
      <c r="R210" s="111">
        <v>11</v>
      </c>
      <c r="S210" s="111">
        <v>2</v>
      </c>
      <c r="T210" s="111">
        <v>1.87</v>
      </c>
      <c r="U210" s="111" t="s">
        <v>591</v>
      </c>
      <c r="V210" s="111" t="s">
        <v>412</v>
      </c>
    </row>
    <row r="211" spans="1:22" x14ac:dyDescent="0.2">
      <c r="A211" s="111" t="s">
        <v>151</v>
      </c>
      <c r="B211">
        <f t="shared" si="22"/>
        <v>4.07</v>
      </c>
      <c r="C211">
        <f t="shared" si="23"/>
        <v>3.8</v>
      </c>
      <c r="D211">
        <f t="shared" si="24"/>
        <v>23</v>
      </c>
      <c r="E211" t="str">
        <f t="shared" si="25"/>
        <v>N/A</v>
      </c>
      <c r="F211">
        <f t="shared" si="26"/>
        <v>3.9</v>
      </c>
      <c r="G211" t="str">
        <f t="shared" si="27"/>
        <v>N/A</v>
      </c>
      <c r="H211" s="111"/>
      <c r="N211" s="111" t="s">
        <v>145</v>
      </c>
      <c r="O211" s="111">
        <v>0.13500000000000001</v>
      </c>
      <c r="P211" s="111">
        <v>0</v>
      </c>
      <c r="Q211" s="111">
        <v>26</v>
      </c>
      <c r="R211" s="111">
        <v>44</v>
      </c>
      <c r="S211" s="111">
        <v>0.13500000000000001</v>
      </c>
      <c r="T211" s="111">
        <v>0</v>
      </c>
      <c r="U211" s="111" t="s">
        <v>592</v>
      </c>
      <c r="V211" s="111" t="s">
        <v>412</v>
      </c>
    </row>
    <row r="212" spans="1:22" x14ac:dyDescent="0.2">
      <c r="A212" s="111" t="s">
        <v>152</v>
      </c>
      <c r="B212">
        <f t="shared" si="22"/>
        <v>2.25</v>
      </c>
      <c r="C212">
        <f t="shared" si="23"/>
        <v>2.2999999999999998</v>
      </c>
      <c r="D212">
        <f t="shared" si="24"/>
        <v>28</v>
      </c>
      <c r="E212">
        <f t="shared" si="25"/>
        <v>19</v>
      </c>
      <c r="F212">
        <f t="shared" si="26"/>
        <v>2.35</v>
      </c>
      <c r="G212">
        <f t="shared" si="27"/>
        <v>2.25</v>
      </c>
      <c r="H212" s="111"/>
      <c r="N212" s="111" t="s">
        <v>146</v>
      </c>
      <c r="O212" s="111">
        <v>0.93</v>
      </c>
      <c r="P212" s="111">
        <v>0.97</v>
      </c>
      <c r="Q212" s="111">
        <v>22</v>
      </c>
      <c r="R212" s="111">
        <v>7</v>
      </c>
      <c r="S212" s="111">
        <v>1.05</v>
      </c>
      <c r="T212" s="111">
        <v>0.91</v>
      </c>
      <c r="U212" s="111" t="s">
        <v>593</v>
      </c>
      <c r="V212" s="111" t="s">
        <v>412</v>
      </c>
    </row>
    <row r="213" spans="1:22" x14ac:dyDescent="0.2">
      <c r="A213" s="111" t="s">
        <v>153</v>
      </c>
      <c r="B213">
        <f t="shared" si="22"/>
        <v>36.799999999999997</v>
      </c>
      <c r="C213">
        <f t="shared" si="23"/>
        <v>37.799999999999997</v>
      </c>
      <c r="D213">
        <f t="shared" si="24"/>
        <v>27</v>
      </c>
      <c r="E213">
        <f t="shared" si="25"/>
        <v>8</v>
      </c>
      <c r="F213">
        <f t="shared" si="26"/>
        <v>39.6</v>
      </c>
      <c r="G213">
        <f t="shared" si="27"/>
        <v>36.6</v>
      </c>
      <c r="H213" s="111"/>
      <c r="N213" s="111" t="s">
        <v>147</v>
      </c>
      <c r="O213" s="111">
        <v>4.5</v>
      </c>
      <c r="P213" s="111">
        <v>0</v>
      </c>
      <c r="Q213" s="111" t="s">
        <v>71</v>
      </c>
      <c r="R213" s="111" t="s">
        <v>71</v>
      </c>
      <c r="S213" s="111" t="s">
        <v>71</v>
      </c>
      <c r="T213" s="111" t="s">
        <v>71</v>
      </c>
      <c r="U213" s="111" t="s">
        <v>594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148</v>
      </c>
      <c r="O214" s="111">
        <v>0.82899999999999996</v>
      </c>
      <c r="P214" s="111">
        <v>0.78</v>
      </c>
      <c r="Q214" s="111">
        <v>3</v>
      </c>
      <c r="R214" s="111">
        <v>18</v>
      </c>
      <c r="S214" s="111">
        <v>0.86899999999999999</v>
      </c>
      <c r="T214" s="111">
        <v>0.79400000000000004</v>
      </c>
      <c r="U214" s="111" t="s">
        <v>595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307</v>
      </c>
      <c r="O215" s="111">
        <v>0.04</v>
      </c>
      <c r="P215" s="111" t="s">
        <v>71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596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149</v>
      </c>
      <c r="O216" s="111">
        <v>6.57</v>
      </c>
      <c r="P216" s="111">
        <v>6.4</v>
      </c>
      <c r="Q216" s="111">
        <v>2</v>
      </c>
      <c r="R216" s="111" t="s">
        <v>71</v>
      </c>
      <c r="S216" s="111">
        <v>6.76</v>
      </c>
      <c r="T216" s="111" t="s">
        <v>71</v>
      </c>
      <c r="U216" s="111" t="s">
        <v>597</v>
      </c>
      <c r="V216" s="111" t="s">
        <v>412</v>
      </c>
    </row>
    <row r="217" spans="1:22" x14ac:dyDescent="0.2">
      <c r="A217" s="111" t="s">
        <v>156</v>
      </c>
      <c r="B217">
        <f t="shared" si="22"/>
        <v>2.8050000000000002</v>
      </c>
      <c r="C217">
        <f t="shared" si="23"/>
        <v>2.875</v>
      </c>
      <c r="D217" t="str">
        <f t="shared" si="24"/>
        <v>N/A</v>
      </c>
      <c r="E217">
        <f t="shared" si="25"/>
        <v>41</v>
      </c>
      <c r="F217" t="str">
        <f t="shared" si="26"/>
        <v>N/A</v>
      </c>
      <c r="G217">
        <f t="shared" si="27"/>
        <v>2.8050000000000002</v>
      </c>
      <c r="H217" s="111"/>
      <c r="N217" s="111" t="s">
        <v>308</v>
      </c>
      <c r="O217" s="111">
        <v>36.799999999999997</v>
      </c>
      <c r="P217" s="111">
        <v>37.200000000000003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598</v>
      </c>
      <c r="V217" s="111" t="s">
        <v>412</v>
      </c>
    </row>
    <row r="218" spans="1:22" x14ac:dyDescent="0.2">
      <c r="A218" s="111" t="s">
        <v>321</v>
      </c>
      <c r="B218">
        <f t="shared" si="22"/>
        <v>0.46</v>
      </c>
      <c r="C218">
        <f t="shared" si="23"/>
        <v>0.45400000000000001</v>
      </c>
      <c r="D218">
        <f t="shared" si="24"/>
        <v>6</v>
      </c>
      <c r="E218">
        <f t="shared" si="25"/>
        <v>26</v>
      </c>
      <c r="F218">
        <f t="shared" si="26"/>
        <v>0.52</v>
      </c>
      <c r="G218">
        <f t="shared" si="27"/>
        <v>0.49399999999999999</v>
      </c>
      <c r="H218" s="111"/>
      <c r="N218" s="111" t="s">
        <v>309</v>
      </c>
      <c r="O218" s="111">
        <v>0.93</v>
      </c>
      <c r="P218" s="111">
        <v>1</v>
      </c>
      <c r="Q218" s="111">
        <v>20</v>
      </c>
      <c r="R218" s="111">
        <v>15</v>
      </c>
      <c r="S218" s="111">
        <v>1.05</v>
      </c>
      <c r="T218" s="111">
        <v>0.95</v>
      </c>
      <c r="U218" s="111" t="s">
        <v>599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150</v>
      </c>
      <c r="O219" s="111">
        <v>0.23</v>
      </c>
      <c r="P219" s="111">
        <v>0.23599999999999999</v>
      </c>
      <c r="Q219" s="111" t="s">
        <v>71</v>
      </c>
      <c r="R219" s="111">
        <v>22</v>
      </c>
      <c r="S219" s="111" t="s">
        <v>71</v>
      </c>
      <c r="T219" s="111">
        <v>0.24</v>
      </c>
      <c r="U219" s="111" t="s">
        <v>600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310</v>
      </c>
      <c r="O220" s="111">
        <v>0.214</v>
      </c>
      <c r="P220" s="111">
        <v>0.23799999999999999</v>
      </c>
      <c r="Q220" s="111" t="s">
        <v>71</v>
      </c>
      <c r="R220" s="111">
        <v>27</v>
      </c>
      <c r="S220" s="111" t="s">
        <v>71</v>
      </c>
      <c r="T220" s="111">
        <v>0.24399999999999999</v>
      </c>
      <c r="U220" s="111" t="s">
        <v>601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311</v>
      </c>
      <c r="O221" s="111">
        <v>0.125</v>
      </c>
      <c r="P221" s="111" t="s">
        <v>71</v>
      </c>
      <c r="Q221" s="111" t="s">
        <v>71</v>
      </c>
      <c r="R221" s="111" t="s">
        <v>71</v>
      </c>
      <c r="S221" s="111" t="s">
        <v>71</v>
      </c>
      <c r="T221" s="111" t="s">
        <v>71</v>
      </c>
      <c r="U221" s="111" t="s">
        <v>602</v>
      </c>
      <c r="V221" s="111" t="s">
        <v>412</v>
      </c>
    </row>
    <row r="222" spans="1:22" x14ac:dyDescent="0.2">
      <c r="A222" s="111" t="s">
        <v>158</v>
      </c>
      <c r="B222">
        <f t="shared" si="22"/>
        <v>21.72</v>
      </c>
      <c r="C222">
        <f t="shared" si="23"/>
        <v>21.08</v>
      </c>
      <c r="D222">
        <f t="shared" si="24"/>
        <v>25</v>
      </c>
      <c r="E222">
        <f t="shared" si="25"/>
        <v>33</v>
      </c>
      <c r="F222">
        <f t="shared" si="26"/>
        <v>22.2</v>
      </c>
      <c r="G222">
        <f t="shared" si="27"/>
        <v>20.54</v>
      </c>
      <c r="H222" s="111"/>
      <c r="N222" s="111" t="s">
        <v>312</v>
      </c>
      <c r="O222" s="111">
        <v>1.61</v>
      </c>
      <c r="P222" s="111">
        <v>1.6</v>
      </c>
      <c r="Q222" s="111">
        <v>55</v>
      </c>
      <c r="R222" s="111" t="s">
        <v>71</v>
      </c>
      <c r="S222" s="111">
        <v>1.63</v>
      </c>
      <c r="T222" s="111" t="s">
        <v>71</v>
      </c>
      <c r="U222" s="111" t="s">
        <v>603</v>
      </c>
      <c r="V222" s="111" t="s">
        <v>412</v>
      </c>
    </row>
    <row r="223" spans="1:22" x14ac:dyDescent="0.2">
      <c r="A223" s="111" t="s">
        <v>159</v>
      </c>
      <c r="B223">
        <f t="shared" si="22"/>
        <v>3.67</v>
      </c>
      <c r="C223">
        <f t="shared" si="23"/>
        <v>3.54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313</v>
      </c>
      <c r="O223" s="111">
        <v>3.33</v>
      </c>
      <c r="P223" s="111">
        <v>3.43</v>
      </c>
      <c r="Q223" s="111" t="s">
        <v>71</v>
      </c>
      <c r="R223" s="111">
        <v>9</v>
      </c>
      <c r="S223" s="111" t="s">
        <v>71</v>
      </c>
      <c r="T223" s="111">
        <v>3.25</v>
      </c>
      <c r="U223" s="111" t="s">
        <v>604</v>
      </c>
      <c r="V223" s="111" t="s">
        <v>412</v>
      </c>
    </row>
    <row r="224" spans="1:22" x14ac:dyDescent="0.2">
      <c r="A224" s="111" t="s">
        <v>160</v>
      </c>
      <c r="B224">
        <f t="shared" si="22"/>
        <v>2.7</v>
      </c>
      <c r="C224">
        <f t="shared" si="23"/>
        <v>2.65</v>
      </c>
      <c r="D224">
        <f t="shared" si="24"/>
        <v>24</v>
      </c>
      <c r="E224">
        <f t="shared" si="25"/>
        <v>33</v>
      </c>
      <c r="F224">
        <f t="shared" si="26"/>
        <v>2.895</v>
      </c>
      <c r="G224">
        <f t="shared" si="27"/>
        <v>2.6749999999999998</v>
      </c>
      <c r="H224" s="111"/>
      <c r="N224" s="111" t="s">
        <v>314</v>
      </c>
      <c r="O224" s="111">
        <v>2.7</v>
      </c>
      <c r="P224" s="111">
        <v>2.48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605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315</v>
      </c>
      <c r="O225" s="111">
        <v>0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606</v>
      </c>
      <c r="V225" s="111" t="s">
        <v>412</v>
      </c>
    </row>
    <row r="226" spans="1:22" x14ac:dyDescent="0.2">
      <c r="A226" s="111" t="s">
        <v>162</v>
      </c>
      <c r="B226">
        <f t="shared" si="22"/>
        <v>0.57499999999999996</v>
      </c>
      <c r="C226">
        <f t="shared" si="23"/>
        <v>0.58499999999999996</v>
      </c>
      <c r="D226" t="str">
        <f t="shared" si="24"/>
        <v>N/A</v>
      </c>
      <c r="E226">
        <f t="shared" si="25"/>
        <v>9</v>
      </c>
      <c r="F226" t="str">
        <f t="shared" si="26"/>
        <v>N/A</v>
      </c>
      <c r="G226">
        <f t="shared" si="27"/>
        <v>0.6</v>
      </c>
      <c r="H226" s="111"/>
      <c r="N226" s="111" t="s">
        <v>316</v>
      </c>
      <c r="O226" s="111">
        <v>0.29799999999999999</v>
      </c>
      <c r="P226" s="111" t="s">
        <v>71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607</v>
      </c>
      <c r="V226" s="111" t="s">
        <v>412</v>
      </c>
    </row>
    <row r="227" spans="1:22" x14ac:dyDescent="0.2">
      <c r="A227" s="111" t="s">
        <v>163</v>
      </c>
      <c r="B227">
        <f t="shared" si="22"/>
        <v>26.34</v>
      </c>
      <c r="C227">
        <f t="shared" si="23"/>
        <v>27.44</v>
      </c>
      <c r="D227">
        <f t="shared" si="24"/>
        <v>28</v>
      </c>
      <c r="E227">
        <f t="shared" si="25"/>
        <v>13</v>
      </c>
      <c r="F227">
        <f t="shared" si="26"/>
        <v>26.7</v>
      </c>
      <c r="G227">
        <f t="shared" si="27"/>
        <v>25.94</v>
      </c>
      <c r="H227" s="111"/>
      <c r="N227" s="111" t="s">
        <v>317</v>
      </c>
      <c r="O227" s="111">
        <v>1.38</v>
      </c>
      <c r="P227" s="111">
        <v>1.34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608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318</v>
      </c>
      <c r="O228" s="111">
        <v>0.66</v>
      </c>
      <c r="P228" s="111">
        <v>0.7</v>
      </c>
      <c r="Q228" s="111">
        <v>26</v>
      </c>
      <c r="R228" s="111">
        <v>16</v>
      </c>
      <c r="S228" s="111">
        <v>0.66600000000000004</v>
      </c>
      <c r="T228" s="111">
        <v>0.752</v>
      </c>
      <c r="U228" s="111" t="s">
        <v>609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319</v>
      </c>
      <c r="O229" s="111">
        <v>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610</v>
      </c>
      <c r="V229" s="111" t="s">
        <v>412</v>
      </c>
    </row>
    <row r="230" spans="1:22" x14ac:dyDescent="0.2">
      <c r="A230" s="111" t="s">
        <v>387</v>
      </c>
      <c r="B230">
        <f t="shared" si="22"/>
        <v>2.48</v>
      </c>
      <c r="C230">
        <f t="shared" si="23"/>
        <v>2.2999999999999998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1"/>
      <c r="N230" s="111" t="s">
        <v>151</v>
      </c>
      <c r="O230" s="111">
        <v>4.07</v>
      </c>
      <c r="P230" s="111">
        <v>3.8</v>
      </c>
      <c r="Q230" s="111">
        <v>23</v>
      </c>
      <c r="R230" s="111" t="s">
        <v>71</v>
      </c>
      <c r="S230" s="111">
        <v>3.9</v>
      </c>
      <c r="T230" s="111" t="s">
        <v>71</v>
      </c>
      <c r="U230" s="111" t="s">
        <v>62</v>
      </c>
      <c r="V230" s="111" t="s">
        <v>412</v>
      </c>
    </row>
    <row r="231" spans="1:22" x14ac:dyDescent="0.2">
      <c r="A231" s="111" t="s">
        <v>326</v>
      </c>
      <c r="B231">
        <f t="shared" si="22"/>
        <v>0.61</v>
      </c>
      <c r="C231">
        <f t="shared" si="23"/>
        <v>0.61</v>
      </c>
      <c r="D231">
        <f t="shared" si="24"/>
        <v>19</v>
      </c>
      <c r="E231">
        <f t="shared" si="25"/>
        <v>14</v>
      </c>
      <c r="F231">
        <f t="shared" si="26"/>
        <v>0.61499999999999999</v>
      </c>
      <c r="G231">
        <f t="shared" si="27"/>
        <v>0.55500000000000005</v>
      </c>
      <c r="H231" s="111"/>
      <c r="N231" s="111" t="s">
        <v>152</v>
      </c>
      <c r="O231" s="111">
        <v>2.25</v>
      </c>
      <c r="P231" s="111">
        <v>2.2999999999999998</v>
      </c>
      <c r="Q231" s="111">
        <v>28</v>
      </c>
      <c r="R231" s="111">
        <v>19</v>
      </c>
      <c r="S231" s="111">
        <v>2.35</v>
      </c>
      <c r="T231" s="111">
        <v>2.25</v>
      </c>
      <c r="U231" s="111" t="s">
        <v>611</v>
      </c>
      <c r="V231" s="111" t="s">
        <v>412</v>
      </c>
    </row>
    <row r="232" spans="1:22" x14ac:dyDescent="0.2">
      <c r="A232" s="111" t="s">
        <v>164</v>
      </c>
      <c r="B232">
        <f t="shared" si="22"/>
        <v>38.799999999999997</v>
      </c>
      <c r="C232">
        <f t="shared" si="23"/>
        <v>34.78</v>
      </c>
      <c r="D232">
        <f t="shared" si="24"/>
        <v>26</v>
      </c>
      <c r="E232">
        <f t="shared" si="25"/>
        <v>47</v>
      </c>
      <c r="F232">
        <f t="shared" si="26"/>
        <v>35.299999999999997</v>
      </c>
      <c r="G232">
        <f t="shared" si="27"/>
        <v>32.82</v>
      </c>
      <c r="H232" s="111"/>
      <c r="N232" s="111" t="s">
        <v>153</v>
      </c>
      <c r="O232" s="111">
        <v>36.799999999999997</v>
      </c>
      <c r="P232" s="111">
        <v>37.799999999999997</v>
      </c>
      <c r="Q232" s="111">
        <v>27</v>
      </c>
      <c r="R232" s="111">
        <v>8</v>
      </c>
      <c r="S232" s="111">
        <v>39.6</v>
      </c>
      <c r="T232" s="111">
        <v>36.6</v>
      </c>
      <c r="U232" s="111" t="s">
        <v>612</v>
      </c>
      <c r="V232" s="111" t="s">
        <v>412</v>
      </c>
    </row>
    <row r="233" spans="1:22" x14ac:dyDescent="0.2">
      <c r="A233" s="111" t="s">
        <v>327</v>
      </c>
      <c r="B233">
        <f t="shared" si="22"/>
        <v>3.1</v>
      </c>
      <c r="C233">
        <f t="shared" si="23"/>
        <v>3.1</v>
      </c>
      <c r="D233" t="str">
        <f t="shared" si="24"/>
        <v>N/A</v>
      </c>
      <c r="E233">
        <f t="shared" si="25"/>
        <v>15</v>
      </c>
      <c r="F233" t="str">
        <f t="shared" si="26"/>
        <v>N/A</v>
      </c>
      <c r="G233">
        <f t="shared" si="27"/>
        <v>2.98</v>
      </c>
      <c r="H233" s="111"/>
      <c r="N233" s="111" t="s">
        <v>154</v>
      </c>
      <c r="O233" s="111">
        <v>7.58</v>
      </c>
      <c r="P233" s="111">
        <v>0</v>
      </c>
      <c r="Q233" s="111">
        <v>26</v>
      </c>
      <c r="R233" s="111" t="s">
        <v>71</v>
      </c>
      <c r="S233" s="111">
        <v>7.66</v>
      </c>
      <c r="T233" s="111" t="s">
        <v>71</v>
      </c>
      <c r="U233" s="111" t="s">
        <v>613</v>
      </c>
      <c r="V233" s="111" t="s">
        <v>412</v>
      </c>
    </row>
    <row r="234" spans="1:22" x14ac:dyDescent="0.2">
      <c r="A234" s="111" t="s">
        <v>328</v>
      </c>
      <c r="B234">
        <f t="shared" si="22"/>
        <v>0.8</v>
      </c>
      <c r="C234">
        <f t="shared" si="23"/>
        <v>0.83799999999999997</v>
      </c>
      <c r="D234">
        <f t="shared" si="24"/>
        <v>22</v>
      </c>
      <c r="E234">
        <f t="shared" si="25"/>
        <v>10</v>
      </c>
      <c r="F234">
        <f t="shared" si="26"/>
        <v>0.79400000000000004</v>
      </c>
      <c r="G234">
        <f t="shared" si="27"/>
        <v>0.77200000000000002</v>
      </c>
      <c r="H234" s="111"/>
      <c r="N234" s="111" t="s">
        <v>155</v>
      </c>
      <c r="O234" s="111">
        <v>0.1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614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320</v>
      </c>
      <c r="O235" s="111">
        <v>9.6000000000000002E-2</v>
      </c>
      <c r="P235" s="111" t="s">
        <v>71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615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156</v>
      </c>
      <c r="O236" s="111">
        <v>2.8050000000000002</v>
      </c>
      <c r="P236" s="111">
        <v>2.875</v>
      </c>
      <c r="Q236" s="111" t="s">
        <v>71</v>
      </c>
      <c r="R236" s="111">
        <v>41</v>
      </c>
      <c r="S236" s="111" t="s">
        <v>71</v>
      </c>
      <c r="T236" s="111">
        <v>2.8050000000000002</v>
      </c>
      <c r="U236" s="111" t="s">
        <v>616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781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719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321</v>
      </c>
      <c r="O238" s="111">
        <v>0.46</v>
      </c>
      <c r="P238" s="111">
        <v>0.45400000000000001</v>
      </c>
      <c r="Q238" s="111">
        <v>6</v>
      </c>
      <c r="R238" s="111">
        <v>26</v>
      </c>
      <c r="S238" s="111">
        <v>0.52</v>
      </c>
      <c r="T238" s="111">
        <v>0.49399999999999999</v>
      </c>
      <c r="U238" s="111" t="s">
        <v>617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322</v>
      </c>
      <c r="O239" s="111">
        <v>2.4</v>
      </c>
      <c r="P239" s="111">
        <v>2.4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618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323</v>
      </c>
      <c r="O240" s="111">
        <v>0.64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619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157</v>
      </c>
      <c r="O241" s="111">
        <v>0.56999999999999995</v>
      </c>
      <c r="P241" s="111" t="s">
        <v>71</v>
      </c>
      <c r="Q241" s="111" t="s">
        <v>71</v>
      </c>
      <c r="R241" s="111" t="s">
        <v>71</v>
      </c>
      <c r="S241" s="111" t="s">
        <v>71</v>
      </c>
      <c r="T241" s="111" t="s">
        <v>71</v>
      </c>
      <c r="U241" s="111" t="s">
        <v>620</v>
      </c>
      <c r="V241" s="111" t="s">
        <v>412</v>
      </c>
    </row>
    <row r="242" spans="1:22" x14ac:dyDescent="0.2">
      <c r="A242" s="111" t="s">
        <v>335</v>
      </c>
      <c r="B242">
        <f t="shared" si="22"/>
        <v>0.58499999999999996</v>
      </c>
      <c r="C242">
        <f t="shared" si="23"/>
        <v>0.55000000000000004</v>
      </c>
      <c r="D242">
        <f t="shared" si="24"/>
        <v>8</v>
      </c>
      <c r="E242">
        <f t="shared" si="25"/>
        <v>26</v>
      </c>
      <c r="F242">
        <f t="shared" si="26"/>
        <v>0.59</v>
      </c>
      <c r="G242">
        <f t="shared" si="27"/>
        <v>0.57499999999999996</v>
      </c>
      <c r="H242" s="111"/>
      <c r="N242" s="111" t="s">
        <v>158</v>
      </c>
      <c r="O242" s="111">
        <v>21.72</v>
      </c>
      <c r="P242" s="111">
        <v>21.08</v>
      </c>
      <c r="Q242" s="111">
        <v>25</v>
      </c>
      <c r="R242" s="111">
        <v>33</v>
      </c>
      <c r="S242" s="111">
        <v>22.2</v>
      </c>
      <c r="T242" s="111">
        <v>20.54</v>
      </c>
      <c r="U242" s="111" t="s">
        <v>621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159</v>
      </c>
      <c r="O243" s="111">
        <v>3.67</v>
      </c>
      <c r="P243" s="111">
        <v>3.54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160</v>
      </c>
      <c r="O244" s="111">
        <v>2.7</v>
      </c>
      <c r="P244" s="111">
        <v>2.65</v>
      </c>
      <c r="Q244" s="111">
        <v>24</v>
      </c>
      <c r="R244" s="111">
        <v>33</v>
      </c>
      <c r="S244" s="111">
        <v>2.895</v>
      </c>
      <c r="T244" s="111">
        <v>2.6749999999999998</v>
      </c>
      <c r="U244" s="111" t="s">
        <v>623</v>
      </c>
      <c r="V244" s="111" t="s">
        <v>412</v>
      </c>
    </row>
    <row r="245" spans="1:22" x14ac:dyDescent="0.2">
      <c r="A245" s="111" t="s">
        <v>166</v>
      </c>
      <c r="B245">
        <f t="shared" si="22"/>
        <v>32.15</v>
      </c>
      <c r="C245">
        <f t="shared" si="23"/>
        <v>33.9</v>
      </c>
      <c r="D245">
        <f t="shared" si="24"/>
        <v>41</v>
      </c>
      <c r="E245">
        <f t="shared" si="25"/>
        <v>14</v>
      </c>
      <c r="F245">
        <f t="shared" si="26"/>
        <v>30.85</v>
      </c>
      <c r="G245">
        <f t="shared" si="27"/>
        <v>32.299999999999997</v>
      </c>
      <c r="H245" s="111"/>
      <c r="N245" s="111" t="s">
        <v>161</v>
      </c>
      <c r="O245" s="111">
        <v>0</v>
      </c>
      <c r="P245" s="111">
        <v>0.97199999999999998</v>
      </c>
      <c r="Q245" s="111">
        <v>52</v>
      </c>
      <c r="R245" s="111">
        <v>37</v>
      </c>
      <c r="S245" s="111">
        <v>0.80400000000000005</v>
      </c>
      <c r="T245" s="111">
        <v>0</v>
      </c>
      <c r="U245" s="111" t="s">
        <v>624</v>
      </c>
      <c r="V245" s="111" t="s">
        <v>412</v>
      </c>
    </row>
    <row r="246" spans="1:22" x14ac:dyDescent="0.2">
      <c r="A246" s="111" t="s">
        <v>167</v>
      </c>
      <c r="B246">
        <f t="shared" si="22"/>
        <v>28.1</v>
      </c>
      <c r="C246">
        <f t="shared" si="23"/>
        <v>28.5</v>
      </c>
      <c r="D246" t="str">
        <f t="shared" si="24"/>
        <v>N/A</v>
      </c>
      <c r="E246">
        <f t="shared" si="25"/>
        <v>13</v>
      </c>
      <c r="F246" t="str">
        <f t="shared" si="26"/>
        <v>N/A</v>
      </c>
      <c r="G246">
        <f t="shared" si="27"/>
        <v>27.6</v>
      </c>
      <c r="H246" s="111"/>
      <c r="N246" s="111" t="s">
        <v>162</v>
      </c>
      <c r="O246" s="111">
        <v>0.57499999999999996</v>
      </c>
      <c r="P246" s="111">
        <v>0.58499999999999996</v>
      </c>
      <c r="Q246" s="111" t="s">
        <v>71</v>
      </c>
      <c r="R246" s="111">
        <v>9</v>
      </c>
      <c r="S246" s="111" t="s">
        <v>71</v>
      </c>
      <c r="T246" s="111">
        <v>0.6</v>
      </c>
      <c r="U246" s="111" t="s">
        <v>625</v>
      </c>
      <c r="V246" s="111" t="s">
        <v>412</v>
      </c>
    </row>
    <row r="247" spans="1:22" x14ac:dyDescent="0.2">
      <c r="A247" s="111" t="s">
        <v>168</v>
      </c>
      <c r="B247">
        <f t="shared" si="22"/>
        <v>2.4700000000000002</v>
      </c>
      <c r="C247">
        <f t="shared" si="23"/>
        <v>2.5299999999999998</v>
      </c>
      <c r="D247">
        <f t="shared" si="24"/>
        <v>24</v>
      </c>
      <c r="E247">
        <f t="shared" si="25"/>
        <v>8</v>
      </c>
      <c r="F247">
        <f t="shared" si="26"/>
        <v>2.62</v>
      </c>
      <c r="G247">
        <f t="shared" si="27"/>
        <v>2.4900000000000002</v>
      </c>
      <c r="H247" s="111"/>
      <c r="N247" s="111" t="s">
        <v>163</v>
      </c>
      <c r="O247" s="111">
        <v>26.34</v>
      </c>
      <c r="P247" s="111">
        <v>27.44</v>
      </c>
      <c r="Q247" s="111">
        <v>28</v>
      </c>
      <c r="R247" s="111">
        <v>13</v>
      </c>
      <c r="S247" s="111">
        <v>26.7</v>
      </c>
      <c r="T247" s="111">
        <v>25.94</v>
      </c>
      <c r="U247" s="111" t="s">
        <v>626</v>
      </c>
      <c r="V247" s="111" t="s">
        <v>412</v>
      </c>
    </row>
    <row r="248" spans="1:22" x14ac:dyDescent="0.2">
      <c r="A248" s="111" t="s">
        <v>169</v>
      </c>
      <c r="B248">
        <f t="shared" si="22"/>
        <v>18.239999999999998</v>
      </c>
      <c r="C248">
        <f t="shared" si="23"/>
        <v>17.14</v>
      </c>
      <c r="D248" t="str">
        <f t="shared" si="24"/>
        <v>N/A</v>
      </c>
      <c r="E248" t="str">
        <f t="shared" si="25"/>
        <v>N/A</v>
      </c>
      <c r="F248" t="str">
        <f t="shared" si="26"/>
        <v>N/A</v>
      </c>
      <c r="G248" t="str">
        <f t="shared" si="27"/>
        <v>N/A</v>
      </c>
      <c r="H248" s="111"/>
      <c r="N248" s="111" t="s">
        <v>782</v>
      </c>
      <c r="O248" s="111">
        <v>3.86</v>
      </c>
      <c r="P248" s="111">
        <v>3.74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783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324</v>
      </c>
      <c r="O249" s="111">
        <v>0.05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627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325</v>
      </c>
      <c r="O250" s="111">
        <v>7.0000000000000007E-2</v>
      </c>
      <c r="P250" s="111" t="s">
        <v>71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628</v>
      </c>
      <c r="V250" s="111" t="s">
        <v>412</v>
      </c>
    </row>
    <row r="251" spans="1:22" x14ac:dyDescent="0.2">
      <c r="A251" s="111" t="s">
        <v>170</v>
      </c>
      <c r="B251">
        <f t="shared" si="22"/>
        <v>14.97</v>
      </c>
      <c r="C251">
        <f t="shared" si="23"/>
        <v>14.94</v>
      </c>
      <c r="D251">
        <f t="shared" si="24"/>
        <v>24</v>
      </c>
      <c r="E251">
        <f t="shared" si="25"/>
        <v>38</v>
      </c>
      <c r="F251">
        <f t="shared" si="26"/>
        <v>15.07</v>
      </c>
      <c r="G251">
        <f t="shared" si="27"/>
        <v>14.56</v>
      </c>
      <c r="H251" s="111"/>
      <c r="N251" s="111" t="s">
        <v>387</v>
      </c>
      <c r="O251" s="111">
        <v>2.48</v>
      </c>
      <c r="P251" s="111">
        <v>2.2999999999999998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403</v>
      </c>
      <c r="V251" s="111" t="s">
        <v>412</v>
      </c>
    </row>
    <row r="252" spans="1:22" x14ac:dyDescent="0.2">
      <c r="A252" s="111" t="s">
        <v>171</v>
      </c>
      <c r="B252">
        <f t="shared" si="22"/>
        <v>12.4</v>
      </c>
      <c r="C252">
        <f t="shared" si="23"/>
        <v>10.6</v>
      </c>
      <c r="D252">
        <f t="shared" si="24"/>
        <v>7</v>
      </c>
      <c r="E252">
        <f t="shared" si="25"/>
        <v>33</v>
      </c>
      <c r="F252">
        <f t="shared" si="26"/>
        <v>11.86</v>
      </c>
      <c r="G252">
        <f t="shared" si="27"/>
        <v>10.6</v>
      </c>
      <c r="H252" s="111"/>
      <c r="N252" s="111" t="s">
        <v>326</v>
      </c>
      <c r="O252" s="111">
        <v>0.61</v>
      </c>
      <c r="P252" s="111">
        <v>0.61</v>
      </c>
      <c r="Q252" s="111">
        <v>19</v>
      </c>
      <c r="R252" s="111">
        <v>14</v>
      </c>
      <c r="S252" s="111">
        <v>0.61499999999999999</v>
      </c>
      <c r="T252" s="111">
        <v>0.55500000000000005</v>
      </c>
      <c r="U252" s="111" t="s">
        <v>629</v>
      </c>
      <c r="V252" s="111" t="s">
        <v>412</v>
      </c>
    </row>
    <row r="253" spans="1:22" x14ac:dyDescent="0.2">
      <c r="A253" s="111" t="s">
        <v>340</v>
      </c>
      <c r="B253">
        <f t="shared" si="22"/>
        <v>0.96799999999999997</v>
      </c>
      <c r="C253">
        <f t="shared" si="23"/>
        <v>0.92200000000000004</v>
      </c>
      <c r="D253">
        <f t="shared" si="24"/>
        <v>12</v>
      </c>
      <c r="E253">
        <f t="shared" si="25"/>
        <v>13</v>
      </c>
      <c r="F253">
        <f t="shared" si="26"/>
        <v>1.02</v>
      </c>
      <c r="G253">
        <f t="shared" si="27"/>
        <v>0.95799999999999996</v>
      </c>
      <c r="H253" s="111"/>
      <c r="N253" s="111" t="s">
        <v>164</v>
      </c>
      <c r="O253" s="111">
        <v>38.799999999999997</v>
      </c>
      <c r="P253" s="111">
        <v>34.78</v>
      </c>
      <c r="Q253" s="111">
        <v>26</v>
      </c>
      <c r="R253" s="111">
        <v>47</v>
      </c>
      <c r="S253" s="111">
        <v>35.299999999999997</v>
      </c>
      <c r="T253" s="111">
        <v>32.82</v>
      </c>
      <c r="U253" s="111" t="s">
        <v>6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327</v>
      </c>
      <c r="O254" s="111">
        <v>3.1</v>
      </c>
      <c r="P254" s="111">
        <v>3.1</v>
      </c>
      <c r="Q254" s="111" t="s">
        <v>71</v>
      </c>
      <c r="R254" s="111">
        <v>15</v>
      </c>
      <c r="S254" s="111" t="s">
        <v>71</v>
      </c>
      <c r="T254" s="111">
        <v>2.98</v>
      </c>
      <c r="U254" s="111" t="s">
        <v>630</v>
      </c>
      <c r="V254" s="111" t="s">
        <v>412</v>
      </c>
    </row>
    <row r="255" spans="1:22" x14ac:dyDescent="0.2">
      <c r="A255" s="111" t="s">
        <v>342</v>
      </c>
      <c r="B255">
        <f t="shared" si="22"/>
        <v>2.54</v>
      </c>
      <c r="C255">
        <f t="shared" si="23"/>
        <v>2.65</v>
      </c>
      <c r="D255">
        <f t="shared" si="24"/>
        <v>25</v>
      </c>
      <c r="E255">
        <f t="shared" si="25"/>
        <v>13</v>
      </c>
      <c r="F255">
        <f t="shared" si="26"/>
        <v>2.67</v>
      </c>
      <c r="G255">
        <f t="shared" si="27"/>
        <v>2.5099999999999998</v>
      </c>
      <c r="H255" s="111"/>
      <c r="N255" s="111" t="s">
        <v>328</v>
      </c>
      <c r="O255" s="111">
        <v>0.8</v>
      </c>
      <c r="P255" s="111">
        <v>0.83799999999999997</v>
      </c>
      <c r="Q255" s="111">
        <v>22</v>
      </c>
      <c r="R255" s="111">
        <v>10</v>
      </c>
      <c r="S255" s="111">
        <v>0.79400000000000004</v>
      </c>
      <c r="T255" s="111">
        <v>0.77200000000000002</v>
      </c>
      <c r="U255" s="111" t="s">
        <v>631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329</v>
      </c>
      <c r="O256" s="111">
        <v>5.1999999999999998E-2</v>
      </c>
      <c r="P256" s="111">
        <v>0</v>
      </c>
      <c r="Q256" s="111">
        <v>16</v>
      </c>
      <c r="R256" s="111">
        <v>30</v>
      </c>
      <c r="S256" s="111">
        <v>0.107</v>
      </c>
      <c r="T256" s="111">
        <v>0</v>
      </c>
      <c r="U256" s="111" t="s">
        <v>632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330</v>
      </c>
      <c r="O257" s="111">
        <v>7.0000000000000007E-2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633</v>
      </c>
      <c r="V257" s="111" t="s">
        <v>412</v>
      </c>
    </row>
    <row r="258" spans="1:22" x14ac:dyDescent="0.2">
      <c r="A258" s="111" t="s">
        <v>173</v>
      </c>
      <c r="B258">
        <f t="shared" si="22"/>
        <v>5.218</v>
      </c>
      <c r="C258">
        <f t="shared" si="23"/>
        <v>4.43</v>
      </c>
      <c r="D258">
        <f t="shared" si="24"/>
        <v>25</v>
      </c>
      <c r="E258">
        <f t="shared" si="25"/>
        <v>33</v>
      </c>
      <c r="F258">
        <f t="shared" si="26"/>
        <v>4.66</v>
      </c>
      <c r="G258">
        <f t="shared" si="27"/>
        <v>4.1550000000000002</v>
      </c>
      <c r="H258" s="111"/>
      <c r="N258" s="111" t="s">
        <v>331</v>
      </c>
      <c r="O258" s="111">
        <v>0.125</v>
      </c>
      <c r="P258" s="111" t="s">
        <v>71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634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165</v>
      </c>
      <c r="O259" s="111">
        <v>0.32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635</v>
      </c>
      <c r="V259" s="111" t="s">
        <v>412</v>
      </c>
    </row>
    <row r="260" spans="1:22" x14ac:dyDescent="0.2">
      <c r="A260" s="111" t="s">
        <v>345</v>
      </c>
      <c r="B260">
        <f t="shared" si="22"/>
        <v>5.14</v>
      </c>
      <c r="C260">
        <f t="shared" si="23"/>
        <v>5.54</v>
      </c>
      <c r="D260">
        <f t="shared" si="24"/>
        <v>24</v>
      </c>
      <c r="E260">
        <f t="shared" si="25"/>
        <v>15</v>
      </c>
      <c r="F260">
        <f t="shared" si="26"/>
        <v>5.39</v>
      </c>
      <c r="G260">
        <f t="shared" si="27"/>
        <v>5.16</v>
      </c>
      <c r="H260" s="111"/>
      <c r="N260" s="111" t="s">
        <v>332</v>
      </c>
      <c r="O260" s="111">
        <v>0.33100000000000002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636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333</v>
      </c>
      <c r="O261" s="111">
        <v>0.28999999999999998</v>
      </c>
      <c r="P261" s="111">
        <v>0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637</v>
      </c>
      <c r="V261" s="111" t="s">
        <v>412</v>
      </c>
    </row>
    <row r="262" spans="1:22" x14ac:dyDescent="0.2">
      <c r="A262" s="111" t="s">
        <v>347</v>
      </c>
      <c r="B262">
        <f t="shared" si="28"/>
        <v>7.98</v>
      </c>
      <c r="C262">
        <f t="shared" si="29"/>
        <v>7.66</v>
      </c>
      <c r="D262">
        <f t="shared" si="30"/>
        <v>3</v>
      </c>
      <c r="E262" t="str">
        <f t="shared" si="31"/>
        <v>N/A</v>
      </c>
      <c r="F262">
        <f t="shared" si="32"/>
        <v>8.02</v>
      </c>
      <c r="G262" t="str">
        <f t="shared" si="33"/>
        <v>N/A</v>
      </c>
      <c r="H262" s="111"/>
      <c r="N262" s="111" t="s">
        <v>334</v>
      </c>
      <c r="O262" s="111">
        <v>1.8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638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335</v>
      </c>
      <c r="O263" s="111">
        <v>0.58499999999999996</v>
      </c>
      <c r="P263" s="111">
        <v>0.55000000000000004</v>
      </c>
      <c r="Q263" s="111">
        <v>8</v>
      </c>
      <c r="R263" s="111">
        <v>26</v>
      </c>
      <c r="S263" s="111">
        <v>0.59</v>
      </c>
      <c r="T263" s="111">
        <v>0.57499999999999996</v>
      </c>
      <c r="U263" s="111" t="s">
        <v>639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336</v>
      </c>
      <c r="O264" s="111">
        <v>0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640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337</v>
      </c>
      <c r="O265" s="111">
        <v>0</v>
      </c>
      <c r="P265" s="111">
        <v>0.54</v>
      </c>
      <c r="Q265" s="111">
        <v>21</v>
      </c>
      <c r="R265" s="111">
        <v>9</v>
      </c>
      <c r="S265" s="111">
        <v>0.33500000000000002</v>
      </c>
      <c r="T265" s="111">
        <v>0.40799999999999997</v>
      </c>
      <c r="U265" s="111" t="s">
        <v>641</v>
      </c>
      <c r="V265" s="111" t="s">
        <v>412</v>
      </c>
    </row>
    <row r="266" spans="1:22" x14ac:dyDescent="0.2">
      <c r="A266" s="111" t="s">
        <v>175</v>
      </c>
      <c r="B266">
        <f t="shared" si="28"/>
        <v>15</v>
      </c>
      <c r="C266">
        <f t="shared" si="29"/>
        <v>13.9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166</v>
      </c>
      <c r="O266" s="111">
        <v>32.15</v>
      </c>
      <c r="P266" s="111">
        <v>33.9</v>
      </c>
      <c r="Q266" s="111">
        <v>41</v>
      </c>
      <c r="R266" s="111">
        <v>14</v>
      </c>
      <c r="S266" s="111">
        <v>30.85</v>
      </c>
      <c r="T266" s="111">
        <v>32.299999999999997</v>
      </c>
      <c r="U266" s="111" t="s">
        <v>642</v>
      </c>
      <c r="V266" s="111" t="s">
        <v>412</v>
      </c>
    </row>
    <row r="267" spans="1:22" x14ac:dyDescent="0.2">
      <c r="A267" s="111" t="s">
        <v>176</v>
      </c>
      <c r="B267">
        <f t="shared" si="28"/>
        <v>4.165</v>
      </c>
      <c r="C267">
        <f t="shared" si="29"/>
        <v>3.85</v>
      </c>
      <c r="D267">
        <f t="shared" si="30"/>
        <v>4</v>
      </c>
      <c r="E267" t="str">
        <f t="shared" si="31"/>
        <v>N/A</v>
      </c>
      <c r="F267">
        <f t="shared" si="32"/>
        <v>4.03</v>
      </c>
      <c r="G267" t="str">
        <f t="shared" si="33"/>
        <v>N/A</v>
      </c>
      <c r="H267" s="111"/>
      <c r="N267" s="111" t="s">
        <v>167</v>
      </c>
      <c r="O267" s="111">
        <v>28.1</v>
      </c>
      <c r="P267" s="111">
        <v>28.5</v>
      </c>
      <c r="Q267" s="111" t="s">
        <v>71</v>
      </c>
      <c r="R267" s="111">
        <v>13</v>
      </c>
      <c r="S267" s="111" t="s">
        <v>71</v>
      </c>
      <c r="T267" s="111">
        <v>27.6</v>
      </c>
      <c r="U267" s="111" t="s">
        <v>643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168</v>
      </c>
      <c r="O268" s="111">
        <v>2.4700000000000002</v>
      </c>
      <c r="P268" s="111">
        <v>2.5299999999999998</v>
      </c>
      <c r="Q268" s="111">
        <v>24</v>
      </c>
      <c r="R268" s="111">
        <v>8</v>
      </c>
      <c r="S268" s="111">
        <v>2.62</v>
      </c>
      <c r="T268" s="111">
        <v>2.4900000000000002</v>
      </c>
      <c r="U268" s="111" t="s">
        <v>644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806</v>
      </c>
      <c r="O269" s="111">
        <v>1.22</v>
      </c>
      <c r="P269" s="111">
        <v>1.27</v>
      </c>
      <c r="Q269" s="111">
        <v>41</v>
      </c>
      <c r="R269" s="111">
        <v>9</v>
      </c>
      <c r="S269" s="111">
        <v>1.1000000000000001</v>
      </c>
      <c r="T269" s="111">
        <v>1.19</v>
      </c>
      <c r="U269" s="111" t="s">
        <v>806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169</v>
      </c>
      <c r="O270" s="111">
        <v>18.239999999999998</v>
      </c>
      <c r="P270" s="111">
        <v>17.14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7</v>
      </c>
      <c r="V270" s="111" t="s">
        <v>412</v>
      </c>
    </row>
    <row r="271" spans="1:22" x14ac:dyDescent="0.2">
      <c r="A271" s="111" t="s">
        <v>352</v>
      </c>
      <c r="B271">
        <f t="shared" si="28"/>
        <v>0.254</v>
      </c>
      <c r="C271">
        <f t="shared" si="29"/>
        <v>0.25</v>
      </c>
      <c r="D271">
        <f t="shared" si="30"/>
        <v>10</v>
      </c>
      <c r="E271">
        <f t="shared" si="31"/>
        <v>28</v>
      </c>
      <c r="F271">
        <f t="shared" si="32"/>
        <v>0.27800000000000002</v>
      </c>
      <c r="G271">
        <f t="shared" si="33"/>
        <v>0.31</v>
      </c>
      <c r="H271" s="111"/>
      <c r="N271" s="111" t="s">
        <v>784</v>
      </c>
      <c r="O271" s="111">
        <v>16.12</v>
      </c>
      <c r="P271" s="111">
        <v>13.88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784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338</v>
      </c>
      <c r="O272" s="111">
        <v>1.38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645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339</v>
      </c>
      <c r="O273" s="111">
        <v>4.46</v>
      </c>
      <c r="P273" s="111" t="s">
        <v>71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646</v>
      </c>
      <c r="V273" s="111" t="s">
        <v>412</v>
      </c>
    </row>
    <row r="274" spans="1:22" x14ac:dyDescent="0.2">
      <c r="A274" s="111" t="s">
        <v>354</v>
      </c>
      <c r="B274">
        <f t="shared" si="28"/>
        <v>5.0999999999999996</v>
      </c>
      <c r="C274">
        <f t="shared" si="29"/>
        <v>5.29</v>
      </c>
      <c r="D274" t="str">
        <f t="shared" si="30"/>
        <v>N/A</v>
      </c>
      <c r="E274">
        <f t="shared" si="31"/>
        <v>16</v>
      </c>
      <c r="F274" t="str">
        <f t="shared" si="32"/>
        <v>N/A</v>
      </c>
      <c r="G274">
        <f t="shared" si="33"/>
        <v>5.07</v>
      </c>
      <c r="H274" s="111"/>
      <c r="N274" s="111" t="s">
        <v>170</v>
      </c>
      <c r="O274" s="111">
        <v>14.97</v>
      </c>
      <c r="P274" s="111">
        <v>14.94</v>
      </c>
      <c r="Q274" s="111">
        <v>24</v>
      </c>
      <c r="R274" s="111">
        <v>38</v>
      </c>
      <c r="S274" s="111">
        <v>15.07</v>
      </c>
      <c r="T274" s="111">
        <v>14.56</v>
      </c>
      <c r="U274" s="111" t="s">
        <v>51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171</v>
      </c>
      <c r="O275" s="111">
        <v>12.4</v>
      </c>
      <c r="P275" s="111">
        <v>10.6</v>
      </c>
      <c r="Q275" s="111">
        <v>7</v>
      </c>
      <c r="R275" s="111">
        <v>33</v>
      </c>
      <c r="S275" s="111">
        <v>11.86</v>
      </c>
      <c r="T275" s="111">
        <v>10.6</v>
      </c>
      <c r="U275" s="111" t="s">
        <v>67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340</v>
      </c>
      <c r="O276" s="111">
        <v>0.96799999999999997</v>
      </c>
      <c r="P276" s="111">
        <v>0.92200000000000004</v>
      </c>
      <c r="Q276" s="111">
        <v>12</v>
      </c>
      <c r="R276" s="111">
        <v>13</v>
      </c>
      <c r="S276" s="111">
        <v>1.02</v>
      </c>
      <c r="T276" s="111">
        <v>0.95799999999999996</v>
      </c>
      <c r="U276" s="111" t="s">
        <v>647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341</v>
      </c>
      <c r="O277" s="111">
        <v>6.6</v>
      </c>
      <c r="P277" s="111">
        <v>7.35</v>
      </c>
      <c r="Q277" s="111">
        <v>9</v>
      </c>
      <c r="R277" s="111">
        <v>0</v>
      </c>
      <c r="S277" s="111">
        <v>7.2</v>
      </c>
      <c r="T277" s="111">
        <v>6.6</v>
      </c>
      <c r="U277" s="111" t="s">
        <v>648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342</v>
      </c>
      <c r="O278" s="111">
        <v>2.54</v>
      </c>
      <c r="P278" s="111">
        <v>2.65</v>
      </c>
      <c r="Q278" s="111">
        <v>25</v>
      </c>
      <c r="R278" s="111">
        <v>13</v>
      </c>
      <c r="S278" s="111">
        <v>2.67</v>
      </c>
      <c r="T278" s="111">
        <v>2.5099999999999998</v>
      </c>
      <c r="U278" s="111" t="s">
        <v>649</v>
      </c>
      <c r="V278" s="111" t="s">
        <v>412</v>
      </c>
    </row>
    <row r="279" spans="1:22" x14ac:dyDescent="0.2">
      <c r="A279" s="111" t="s">
        <v>358</v>
      </c>
      <c r="B279">
        <f t="shared" si="28"/>
        <v>3211.25</v>
      </c>
      <c r="C279">
        <f t="shared" si="29"/>
        <v>2991.5601000000001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172</v>
      </c>
      <c r="O279" s="111">
        <v>7.0000000000000007E-2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650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343</v>
      </c>
      <c r="O280" s="111">
        <v>1.276</v>
      </c>
      <c r="P280" s="111">
        <v>1.1100000000000001</v>
      </c>
      <c r="Q280" s="111">
        <v>0</v>
      </c>
      <c r="R280" s="111" t="s">
        <v>71</v>
      </c>
      <c r="S280" s="111">
        <v>1.276</v>
      </c>
      <c r="T280" s="111" t="s">
        <v>71</v>
      </c>
      <c r="U280" s="111" t="s">
        <v>651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173</v>
      </c>
      <c r="O281" s="111">
        <v>5.218</v>
      </c>
      <c r="P281" s="111">
        <v>4.43</v>
      </c>
      <c r="Q281" s="111">
        <v>25</v>
      </c>
      <c r="R281" s="111">
        <v>33</v>
      </c>
      <c r="S281" s="111">
        <v>4.66</v>
      </c>
      <c r="T281" s="111">
        <v>4.1550000000000002</v>
      </c>
      <c r="U281" s="111" t="s">
        <v>652</v>
      </c>
      <c r="V281" s="111" t="s">
        <v>412</v>
      </c>
    </row>
    <row r="282" spans="1:22" x14ac:dyDescent="0.2">
      <c r="A282" s="111" t="s">
        <v>180</v>
      </c>
      <c r="B282">
        <f t="shared" si="28"/>
        <v>12.38</v>
      </c>
      <c r="C282">
        <f t="shared" si="29"/>
        <v>13.68</v>
      </c>
      <c r="D282" t="str">
        <f t="shared" si="30"/>
        <v>N/A</v>
      </c>
      <c r="E282">
        <f t="shared" si="31"/>
        <v>0</v>
      </c>
      <c r="F282" t="str">
        <f t="shared" si="32"/>
        <v>N/A</v>
      </c>
      <c r="G282">
        <f t="shared" si="33"/>
        <v>12.38</v>
      </c>
      <c r="H282" s="111"/>
      <c r="N282" s="111" t="s">
        <v>344</v>
      </c>
      <c r="O282" s="111">
        <v>1E-3</v>
      </c>
      <c r="P282" s="111" t="s">
        <v>71</v>
      </c>
      <c r="Q282" s="111" t="s">
        <v>71</v>
      </c>
      <c r="R282" s="111" t="s">
        <v>71</v>
      </c>
      <c r="S282" s="111" t="s">
        <v>71</v>
      </c>
      <c r="T282" s="111" t="s">
        <v>71</v>
      </c>
      <c r="U282" s="111" t="s">
        <v>653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345</v>
      </c>
      <c r="O283" s="111">
        <v>5.14</v>
      </c>
      <c r="P283" s="111">
        <v>5.54</v>
      </c>
      <c r="Q283" s="111">
        <v>24</v>
      </c>
      <c r="R283" s="111">
        <v>15</v>
      </c>
      <c r="S283" s="111">
        <v>5.39</v>
      </c>
      <c r="T283" s="111">
        <v>5.16</v>
      </c>
      <c r="U283" s="111" t="s">
        <v>394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346</v>
      </c>
      <c r="O284" s="111">
        <v>0.33300000000000002</v>
      </c>
      <c r="P284" s="111">
        <v>0</v>
      </c>
      <c r="Q284" s="111">
        <v>8</v>
      </c>
      <c r="R284" s="111">
        <v>14</v>
      </c>
      <c r="S284" s="111">
        <v>0.82</v>
      </c>
      <c r="T284" s="111">
        <v>0</v>
      </c>
      <c r="U284" s="111" t="s">
        <v>654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347</v>
      </c>
      <c r="O285" s="111">
        <v>7.98</v>
      </c>
      <c r="P285" s="111">
        <v>7.66</v>
      </c>
      <c r="Q285" s="111">
        <v>3</v>
      </c>
      <c r="R285" s="111" t="s">
        <v>71</v>
      </c>
      <c r="S285" s="111">
        <v>8.02</v>
      </c>
      <c r="T285" s="111" t="s">
        <v>71</v>
      </c>
      <c r="U285" s="111" t="s">
        <v>655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348</v>
      </c>
      <c r="O286" s="111">
        <v>0</v>
      </c>
      <c r="P286" s="111" t="s">
        <v>71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656</v>
      </c>
      <c r="V286" s="111" t="s">
        <v>412</v>
      </c>
    </row>
    <row r="287" spans="1:22" x14ac:dyDescent="0.2">
      <c r="A287" s="111" t="s">
        <v>365</v>
      </c>
      <c r="B287">
        <f t="shared" si="28"/>
        <v>0.34200000000000003</v>
      </c>
      <c r="C287">
        <f t="shared" si="29"/>
        <v>0.32700000000000001</v>
      </c>
      <c r="D287">
        <f t="shared" si="30"/>
        <v>22</v>
      </c>
      <c r="E287">
        <f t="shared" si="31"/>
        <v>33</v>
      </c>
      <c r="F287">
        <f t="shared" si="32"/>
        <v>0.35799999999999998</v>
      </c>
      <c r="G287">
        <f t="shared" si="33"/>
        <v>0.34599999999999997</v>
      </c>
      <c r="N287" s="111" t="s">
        <v>349</v>
      </c>
      <c r="O287" s="111">
        <v>0.13500000000000001</v>
      </c>
      <c r="P287" s="111">
        <v>0</v>
      </c>
      <c r="Q287" s="111">
        <v>8</v>
      </c>
      <c r="R287" s="111" t="s">
        <v>71</v>
      </c>
      <c r="S287" s="111">
        <v>8.8999999999999996E-2</v>
      </c>
      <c r="T287" s="111" t="s">
        <v>71</v>
      </c>
      <c r="U287" s="111" t="s">
        <v>657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174</v>
      </c>
      <c r="O288" s="111">
        <v>4.41</v>
      </c>
      <c r="P288" s="111">
        <v>4.5999999999999996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63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175</v>
      </c>
      <c r="O289" s="111">
        <v>15</v>
      </c>
      <c r="P289" s="111">
        <v>13.9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658</v>
      </c>
      <c r="V289" s="111" t="s">
        <v>412</v>
      </c>
    </row>
    <row r="290" spans="1:22" x14ac:dyDescent="0.2">
      <c r="A290" s="111" t="s">
        <v>366</v>
      </c>
      <c r="B290">
        <f t="shared" si="28"/>
        <v>1.5</v>
      </c>
      <c r="C290">
        <f t="shared" si="29"/>
        <v>1.56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176</v>
      </c>
      <c r="O290" s="111">
        <v>4.165</v>
      </c>
      <c r="P290" s="111">
        <v>3.85</v>
      </c>
      <c r="Q290" s="111">
        <v>4</v>
      </c>
      <c r="R290" s="111" t="s">
        <v>71</v>
      </c>
      <c r="S290" s="111">
        <v>4.03</v>
      </c>
      <c r="T290" s="111" t="s">
        <v>71</v>
      </c>
      <c r="U290" s="111" t="s">
        <v>52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350</v>
      </c>
      <c r="O291" s="111">
        <v>2.34</v>
      </c>
      <c r="P291" s="111">
        <v>0</v>
      </c>
      <c r="Q291" s="111">
        <v>15</v>
      </c>
      <c r="R291" s="111" t="s">
        <v>71</v>
      </c>
      <c r="S291" s="111">
        <v>6.55</v>
      </c>
      <c r="T291" s="111" t="s">
        <v>71</v>
      </c>
      <c r="U291" s="111" t="s">
        <v>659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177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660</v>
      </c>
      <c r="V292" s="111" t="s">
        <v>412</v>
      </c>
    </row>
    <row r="293" spans="1:22" x14ac:dyDescent="0.2">
      <c r="A293" s="111" t="s">
        <v>184</v>
      </c>
      <c r="B293">
        <f t="shared" si="28"/>
        <v>6.46</v>
      </c>
      <c r="C293">
        <f t="shared" si="29"/>
        <v>5.48</v>
      </c>
      <c r="D293">
        <f t="shared" si="30"/>
        <v>4</v>
      </c>
      <c r="E293">
        <f t="shared" si="31"/>
        <v>41</v>
      </c>
      <c r="F293">
        <f t="shared" si="32"/>
        <v>5.96</v>
      </c>
      <c r="G293">
        <f t="shared" si="33"/>
        <v>5.8</v>
      </c>
      <c r="N293" s="111" t="s">
        <v>351</v>
      </c>
      <c r="O293" s="111">
        <v>0</v>
      </c>
      <c r="P293" s="111" t="s">
        <v>71</v>
      </c>
      <c r="Q293" s="111" t="s">
        <v>71</v>
      </c>
      <c r="R293" s="111" t="s">
        <v>71</v>
      </c>
      <c r="S293" s="111" t="s">
        <v>71</v>
      </c>
      <c r="T293" s="111" t="s">
        <v>71</v>
      </c>
      <c r="U293" s="111" t="s">
        <v>661</v>
      </c>
      <c r="V293" s="111" t="s">
        <v>412</v>
      </c>
    </row>
    <row r="294" spans="1:22" x14ac:dyDescent="0.2">
      <c r="A294" s="111" t="s">
        <v>185</v>
      </c>
      <c r="B294">
        <f t="shared" si="28"/>
        <v>0.59</v>
      </c>
      <c r="C294">
        <f t="shared" si="29"/>
        <v>0.59</v>
      </c>
      <c r="D294">
        <f t="shared" si="30"/>
        <v>23</v>
      </c>
      <c r="E294">
        <f t="shared" si="31"/>
        <v>14</v>
      </c>
      <c r="F294">
        <f t="shared" si="32"/>
        <v>0.61399999999999999</v>
      </c>
      <c r="G294">
        <f t="shared" si="33"/>
        <v>0.57999999999999996</v>
      </c>
      <c r="N294" s="111" t="s">
        <v>352</v>
      </c>
      <c r="O294" s="111">
        <v>0.254</v>
      </c>
      <c r="P294" s="111">
        <v>0.25</v>
      </c>
      <c r="Q294" s="111">
        <v>10</v>
      </c>
      <c r="R294" s="111">
        <v>28</v>
      </c>
      <c r="S294" s="111">
        <v>0.27800000000000002</v>
      </c>
      <c r="T294" s="111">
        <v>0.31</v>
      </c>
      <c r="U294" s="111" t="s">
        <v>662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785</v>
      </c>
      <c r="O295" s="111">
        <v>1.304</v>
      </c>
      <c r="P295" s="111">
        <v>1.25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722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178</v>
      </c>
      <c r="O296" s="111">
        <v>4.4000000000000004</v>
      </c>
      <c r="P296" s="111">
        <v>0</v>
      </c>
      <c r="Q296" s="111">
        <v>9</v>
      </c>
      <c r="R296" s="111">
        <v>15</v>
      </c>
      <c r="S296" s="111">
        <v>4.68</v>
      </c>
      <c r="T296" s="111">
        <v>0</v>
      </c>
      <c r="U296" s="111" t="s">
        <v>395</v>
      </c>
      <c r="V296" s="111" t="s">
        <v>412</v>
      </c>
    </row>
    <row r="297" spans="1:22" x14ac:dyDescent="0.2">
      <c r="A297" s="111" t="s">
        <v>186</v>
      </c>
      <c r="B297">
        <f t="shared" si="28"/>
        <v>0.151</v>
      </c>
      <c r="C297">
        <f t="shared" si="29"/>
        <v>0.151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353</v>
      </c>
      <c r="O297" s="111">
        <v>0</v>
      </c>
      <c r="P297" s="111" t="s">
        <v>71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663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354</v>
      </c>
      <c r="O298" s="111">
        <v>5.0999999999999996</v>
      </c>
      <c r="P298" s="111">
        <v>5.29</v>
      </c>
      <c r="Q298" s="111" t="s">
        <v>71</v>
      </c>
      <c r="R298" s="111">
        <v>16</v>
      </c>
      <c r="S298" s="111" t="s">
        <v>71</v>
      </c>
      <c r="T298" s="111">
        <v>5.07</v>
      </c>
      <c r="U298" s="111" t="s">
        <v>664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786</v>
      </c>
      <c r="O299" s="111">
        <v>5.9</v>
      </c>
      <c r="P299" s="111">
        <v>6.1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723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355</v>
      </c>
      <c r="O300" s="111">
        <v>6.0000000000000001E-3</v>
      </c>
      <c r="P300" s="111">
        <v>0</v>
      </c>
      <c r="Q300" s="111" t="s">
        <v>71</v>
      </c>
      <c r="R300" s="111" t="s">
        <v>71</v>
      </c>
      <c r="S300" s="111" t="s">
        <v>71</v>
      </c>
      <c r="T300" s="111" t="s">
        <v>71</v>
      </c>
      <c r="U300" s="111" t="s">
        <v>665</v>
      </c>
      <c r="V300" s="111" t="s">
        <v>412</v>
      </c>
    </row>
    <row r="301" spans="1:22" x14ac:dyDescent="0.2">
      <c r="A301" s="111" t="s">
        <v>187</v>
      </c>
      <c r="B301">
        <f t="shared" si="28"/>
        <v>20.399999999999999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438</v>
      </c>
      <c r="O301" s="111">
        <v>4.2</v>
      </c>
      <c r="P301" s="111">
        <v>3.4</v>
      </c>
      <c r="Q301" s="111">
        <v>4</v>
      </c>
      <c r="R301" s="111">
        <v>7</v>
      </c>
      <c r="S301" s="111">
        <v>3.68</v>
      </c>
      <c r="T301" s="111">
        <v>3.43</v>
      </c>
      <c r="U301" s="111" t="s">
        <v>438</v>
      </c>
      <c r="V301" s="111" t="s">
        <v>412</v>
      </c>
    </row>
    <row r="302" spans="1:22" x14ac:dyDescent="0.2">
      <c r="A302" s="141" t="s">
        <v>438</v>
      </c>
      <c r="B302">
        <f t="shared" si="28"/>
        <v>4.2</v>
      </c>
      <c r="C302">
        <f t="shared" si="29"/>
        <v>3.4</v>
      </c>
      <c r="D302">
        <f t="shared" si="30"/>
        <v>4</v>
      </c>
      <c r="E302">
        <f t="shared" si="31"/>
        <v>7</v>
      </c>
      <c r="F302">
        <f t="shared" si="32"/>
        <v>3.68</v>
      </c>
      <c r="G302">
        <f t="shared" si="33"/>
        <v>3.43</v>
      </c>
      <c r="N302" s="111" t="s">
        <v>179</v>
      </c>
      <c r="O302" s="111">
        <v>1.69</v>
      </c>
      <c r="P302" s="111">
        <v>1.89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797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787</v>
      </c>
      <c r="O303" s="111">
        <v>1.645</v>
      </c>
      <c r="P303" s="111">
        <v>1.73</v>
      </c>
      <c r="Q303" s="111">
        <v>22</v>
      </c>
      <c r="R303" s="111">
        <v>8</v>
      </c>
      <c r="S303" s="111">
        <v>1.75</v>
      </c>
      <c r="T303" s="111">
        <v>1.645</v>
      </c>
      <c r="U303" s="111" t="s">
        <v>730</v>
      </c>
      <c r="V303" s="111" t="s">
        <v>412</v>
      </c>
    </row>
    <row r="304" spans="1:22" x14ac:dyDescent="0.2">
      <c r="A304" s="111" t="s">
        <v>400</v>
      </c>
      <c r="B304">
        <f t="shared" si="28"/>
        <v>41.35</v>
      </c>
      <c r="C304">
        <f t="shared" si="29"/>
        <v>39.200000000000003</v>
      </c>
      <c r="D304">
        <f t="shared" si="30"/>
        <v>5</v>
      </c>
      <c r="E304">
        <f t="shared" si="31"/>
        <v>22</v>
      </c>
      <c r="F304">
        <f t="shared" si="32"/>
        <v>41.2</v>
      </c>
      <c r="G304">
        <f t="shared" si="33"/>
        <v>41.95</v>
      </c>
      <c r="N304" s="111" t="s">
        <v>356</v>
      </c>
      <c r="O304" s="111">
        <v>0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666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357</v>
      </c>
      <c r="O305" s="111">
        <v>3.2000000000000001E-2</v>
      </c>
      <c r="P305" s="111" t="s">
        <v>71</v>
      </c>
      <c r="Q305" s="111" t="s">
        <v>71</v>
      </c>
      <c r="R305" s="111" t="s">
        <v>71</v>
      </c>
      <c r="S305" s="111" t="s">
        <v>71</v>
      </c>
      <c r="T305" s="111" t="s">
        <v>71</v>
      </c>
      <c r="U305" s="111" t="s">
        <v>667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358</v>
      </c>
      <c r="O306" s="111">
        <v>3211.25</v>
      </c>
      <c r="P306" s="111">
        <v>2991.5601000000001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668</v>
      </c>
      <c r="V306" s="111" t="s">
        <v>412</v>
      </c>
    </row>
    <row r="307" spans="1:22" x14ac:dyDescent="0.2">
      <c r="A307" s="111" t="s">
        <v>189</v>
      </c>
      <c r="B307">
        <f t="shared" si="28"/>
        <v>1.3</v>
      </c>
      <c r="C307">
        <f t="shared" si="29"/>
        <v>1.32</v>
      </c>
      <c r="D307" t="str">
        <f t="shared" si="30"/>
        <v>N/A</v>
      </c>
      <c r="E307">
        <f t="shared" si="31"/>
        <v>26</v>
      </c>
      <c r="F307" t="str">
        <f t="shared" si="32"/>
        <v>N/A</v>
      </c>
      <c r="G307">
        <f t="shared" si="33"/>
        <v>1.24</v>
      </c>
      <c r="N307" s="111" t="s">
        <v>359</v>
      </c>
      <c r="O307" s="111">
        <v>0</v>
      </c>
      <c r="P307" s="111" t="s">
        <v>71</v>
      </c>
      <c r="Q307" s="111" t="s">
        <v>71</v>
      </c>
      <c r="R307" s="111" t="s">
        <v>71</v>
      </c>
      <c r="S307" s="111" t="s">
        <v>71</v>
      </c>
      <c r="T307" s="111" t="s">
        <v>71</v>
      </c>
      <c r="U307" s="111" t="s">
        <v>669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788</v>
      </c>
      <c r="O308" s="111">
        <v>0.23449999999999999</v>
      </c>
      <c r="P308" s="111">
        <v>0.23899999999999999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731</v>
      </c>
      <c r="V308" s="111" t="s">
        <v>412</v>
      </c>
    </row>
    <row r="309" spans="1:22" x14ac:dyDescent="0.2">
      <c r="A309" s="111" t="s">
        <v>377</v>
      </c>
      <c r="B309">
        <f t="shared" si="28"/>
        <v>1.42</v>
      </c>
      <c r="C309">
        <f t="shared" si="29"/>
        <v>1.4450000000000001</v>
      </c>
      <c r="D309">
        <f t="shared" si="30"/>
        <v>26</v>
      </c>
      <c r="E309">
        <f t="shared" si="31"/>
        <v>14</v>
      </c>
      <c r="F309">
        <f t="shared" si="32"/>
        <v>1.4750000000000001</v>
      </c>
      <c r="G309">
        <f t="shared" si="33"/>
        <v>1.42</v>
      </c>
      <c r="N309" s="111" t="s">
        <v>360</v>
      </c>
      <c r="O309" s="111">
        <v>2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670</v>
      </c>
      <c r="V309" s="111" t="s">
        <v>412</v>
      </c>
    </row>
    <row r="310" spans="1:22" x14ac:dyDescent="0.2">
      <c r="A310" s="111" t="s">
        <v>378</v>
      </c>
      <c r="B310">
        <f t="shared" si="28"/>
        <v>0.72499999999999998</v>
      </c>
      <c r="C310">
        <f t="shared" si="29"/>
        <v>0.69</v>
      </c>
      <c r="D310">
        <f t="shared" si="30"/>
        <v>4</v>
      </c>
      <c r="E310">
        <f t="shared" si="31"/>
        <v>13</v>
      </c>
      <c r="F310">
        <f t="shared" si="32"/>
        <v>0.72</v>
      </c>
      <c r="G310">
        <f t="shared" si="33"/>
        <v>0.68500000000000005</v>
      </c>
      <c r="N310" s="111" t="s">
        <v>789</v>
      </c>
      <c r="O310" s="111">
        <v>0</v>
      </c>
      <c r="P310" s="111" t="s">
        <v>71</v>
      </c>
      <c r="Q310" s="111" t="s">
        <v>71</v>
      </c>
      <c r="R310" s="111" t="s">
        <v>71</v>
      </c>
      <c r="S310" s="111" t="s">
        <v>71</v>
      </c>
      <c r="T310" s="111" t="s">
        <v>71</v>
      </c>
      <c r="U310" s="111" t="s">
        <v>732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180</v>
      </c>
      <c r="O311" s="111">
        <v>12.38</v>
      </c>
      <c r="P311" s="111">
        <v>13.68</v>
      </c>
      <c r="Q311" s="111" t="s">
        <v>71</v>
      </c>
      <c r="R311" s="111">
        <v>0</v>
      </c>
      <c r="S311" s="111" t="s">
        <v>71</v>
      </c>
      <c r="T311" s="111">
        <v>12.38</v>
      </c>
      <c r="U311" s="111" t="s">
        <v>671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361</v>
      </c>
      <c r="O312" s="111">
        <v>1.07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672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362</v>
      </c>
      <c r="O313" s="111">
        <v>2.8000000000000001E-2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673</v>
      </c>
      <c r="V313" s="111" t="s">
        <v>412</v>
      </c>
    </row>
    <row r="314" spans="1:22" x14ac:dyDescent="0.2">
      <c r="A314" s="111" t="s">
        <v>379</v>
      </c>
      <c r="B314">
        <f t="shared" si="28"/>
        <v>0.26100000000000001</v>
      </c>
      <c r="C314">
        <f t="shared" si="29"/>
        <v>0.26600000000000001</v>
      </c>
      <c r="D314" t="str">
        <f t="shared" si="30"/>
        <v>N/A</v>
      </c>
      <c r="E314">
        <f t="shared" si="31"/>
        <v>38</v>
      </c>
      <c r="F314" t="str">
        <f t="shared" si="32"/>
        <v>N/A</v>
      </c>
      <c r="G314">
        <f t="shared" si="33"/>
        <v>0.28000000000000003</v>
      </c>
      <c r="N314" s="111" t="s">
        <v>363</v>
      </c>
      <c r="O314" s="111">
        <v>0</v>
      </c>
      <c r="P314" s="111" t="s">
        <v>71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674</v>
      </c>
      <c r="V314" s="111" t="s">
        <v>412</v>
      </c>
    </row>
    <row r="315" spans="1:22" x14ac:dyDescent="0.2">
      <c r="A315" s="111" t="s">
        <v>380</v>
      </c>
      <c r="B315">
        <f t="shared" si="28"/>
        <v>0.36</v>
      </c>
      <c r="C315">
        <f t="shared" si="29"/>
        <v>0.33</v>
      </c>
      <c r="D315">
        <f t="shared" si="30"/>
        <v>33</v>
      </c>
      <c r="E315" t="str">
        <f t="shared" si="31"/>
        <v>N/A</v>
      </c>
      <c r="F315">
        <f t="shared" si="32"/>
        <v>0.32800000000000001</v>
      </c>
      <c r="G315" t="str">
        <f t="shared" si="33"/>
        <v>N/A</v>
      </c>
      <c r="N315" s="111" t="s">
        <v>364</v>
      </c>
      <c r="O315" s="111">
        <v>0.27100000000000002</v>
      </c>
      <c r="P315" s="111">
        <v>0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675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365</v>
      </c>
      <c r="O316" s="111">
        <v>0.34200000000000003</v>
      </c>
      <c r="P316" s="111">
        <v>0.32700000000000001</v>
      </c>
      <c r="Q316" s="111">
        <v>22</v>
      </c>
      <c r="R316" s="111">
        <v>33</v>
      </c>
      <c r="S316" s="111">
        <v>0.35799999999999998</v>
      </c>
      <c r="T316" s="111">
        <v>0.34599999999999997</v>
      </c>
      <c r="U316" s="111" t="s">
        <v>676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181</v>
      </c>
      <c r="O317" s="111">
        <v>0.44</v>
      </c>
      <c r="P317" s="111">
        <v>0</v>
      </c>
      <c r="Q317" s="111">
        <v>7</v>
      </c>
      <c r="R317" s="111">
        <v>13</v>
      </c>
      <c r="S317" s="111">
        <v>0.56000000000000005</v>
      </c>
      <c r="T317" s="111">
        <v>0</v>
      </c>
      <c r="U317" s="111" t="s">
        <v>677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182</v>
      </c>
      <c r="O318" s="111">
        <v>0</v>
      </c>
      <c r="P318" s="111">
        <v>1.04</v>
      </c>
      <c r="Q318" s="111">
        <v>41</v>
      </c>
      <c r="R318" s="111">
        <v>36</v>
      </c>
      <c r="S318" s="111">
        <v>0.92900000000000005</v>
      </c>
      <c r="T318" s="111">
        <v>0</v>
      </c>
      <c r="U318" s="111" t="s">
        <v>678</v>
      </c>
      <c r="V318" s="111" t="s">
        <v>412</v>
      </c>
    </row>
    <row r="319" spans="1:22" x14ac:dyDescent="0.2">
      <c r="A319" s="144" t="s">
        <v>806</v>
      </c>
      <c r="B319">
        <f t="shared" si="28"/>
        <v>1.22</v>
      </c>
      <c r="C319">
        <f t="shared" si="29"/>
        <v>1.27</v>
      </c>
      <c r="D319">
        <f t="shared" si="30"/>
        <v>41</v>
      </c>
      <c r="E319">
        <f t="shared" si="31"/>
        <v>9</v>
      </c>
      <c r="F319">
        <f t="shared" si="32"/>
        <v>1.1000000000000001</v>
      </c>
      <c r="G319">
        <f t="shared" si="33"/>
        <v>1.19</v>
      </c>
      <c r="N319" s="111" t="s">
        <v>366</v>
      </c>
      <c r="O319" s="111">
        <v>1.5</v>
      </c>
      <c r="P319" s="111">
        <v>1.56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679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367</v>
      </c>
      <c r="O320" s="111">
        <v>0</v>
      </c>
      <c r="P320" s="111">
        <v>6.9000000000000006E-2</v>
      </c>
      <c r="Q320" s="111">
        <v>36</v>
      </c>
      <c r="R320" s="111">
        <v>9</v>
      </c>
      <c r="S320" s="111">
        <v>0.14399999999999999</v>
      </c>
      <c r="T320" s="111">
        <v>0.111</v>
      </c>
      <c r="U320" s="111" t="s">
        <v>680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183</v>
      </c>
      <c r="O321" s="111">
        <v>0.61599999999999999</v>
      </c>
      <c r="P321" s="111">
        <v>0</v>
      </c>
      <c r="Q321" s="111">
        <v>42</v>
      </c>
      <c r="R321" s="111">
        <v>44</v>
      </c>
      <c r="S321" s="111">
        <v>0.71199999999999997</v>
      </c>
      <c r="T321" s="111">
        <v>0</v>
      </c>
      <c r="U321" s="111" t="s">
        <v>681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184</v>
      </c>
      <c r="O322" s="111">
        <v>6.46</v>
      </c>
      <c r="P322" s="111">
        <v>5.48</v>
      </c>
      <c r="Q322" s="111">
        <v>4</v>
      </c>
      <c r="R322" s="111">
        <v>41</v>
      </c>
      <c r="S322" s="111">
        <v>5.96</v>
      </c>
      <c r="T322" s="111">
        <v>5.8</v>
      </c>
      <c r="U322" s="111" t="s">
        <v>402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185</v>
      </c>
      <c r="O323" s="111">
        <v>0.59</v>
      </c>
      <c r="P323" s="111">
        <v>0.59</v>
      </c>
      <c r="Q323" s="111">
        <v>23</v>
      </c>
      <c r="R323" s="111">
        <v>14</v>
      </c>
      <c r="S323" s="111">
        <v>0.61399999999999999</v>
      </c>
      <c r="T323" s="111">
        <v>0.57999999999999996</v>
      </c>
      <c r="U323" s="111" t="s">
        <v>682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368</v>
      </c>
      <c r="O324" s="111">
        <v>8.0000000000000002E-3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683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369</v>
      </c>
      <c r="O325" s="111">
        <v>0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684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186</v>
      </c>
      <c r="O326" s="111">
        <v>0.151</v>
      </c>
      <c r="P326" s="111">
        <v>0.151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685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370</v>
      </c>
      <c r="O327" s="111">
        <v>4.8000000000000001E-2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686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371</v>
      </c>
      <c r="O328" s="111">
        <v>0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687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372</v>
      </c>
      <c r="O329" s="111">
        <v>6.0000000000000001E-3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688</v>
      </c>
      <c r="V329" s="111" t="s">
        <v>412</v>
      </c>
    </row>
    <row r="330" spans="1:22" x14ac:dyDescent="0.2">
      <c r="A330" s="111" t="s">
        <v>385</v>
      </c>
      <c r="B330">
        <f t="shared" si="34"/>
        <v>2.19</v>
      </c>
      <c r="C330">
        <f t="shared" si="35"/>
        <v>2.0699999999999998</v>
      </c>
      <c r="D330">
        <f t="shared" si="36"/>
        <v>25</v>
      </c>
      <c r="E330">
        <f t="shared" si="37"/>
        <v>38</v>
      </c>
      <c r="F330">
        <f t="shared" si="38"/>
        <v>2.06</v>
      </c>
      <c r="G330">
        <f t="shared" si="39"/>
        <v>2.06</v>
      </c>
      <c r="H330" s="111"/>
      <c r="N330" s="111" t="s">
        <v>187</v>
      </c>
      <c r="O330" s="111">
        <v>20.399999999999999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689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790</v>
      </c>
      <c r="O331" s="111">
        <v>0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733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373</v>
      </c>
      <c r="O332" s="111">
        <v>0.08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690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374</v>
      </c>
      <c r="O333" s="111">
        <v>0.06</v>
      </c>
      <c r="P333" s="111" t="s">
        <v>71</v>
      </c>
      <c r="Q333" s="111" t="s">
        <v>71</v>
      </c>
      <c r="R333" s="111" t="s">
        <v>71</v>
      </c>
      <c r="S333" s="111" t="s">
        <v>71</v>
      </c>
      <c r="T333" s="111" t="s">
        <v>71</v>
      </c>
      <c r="U333" s="111" t="s">
        <v>691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400</v>
      </c>
      <c r="O334" s="111">
        <v>41.35</v>
      </c>
      <c r="P334" s="111">
        <v>39.200000000000003</v>
      </c>
      <c r="Q334" s="111">
        <v>5</v>
      </c>
      <c r="R334" s="111">
        <v>22</v>
      </c>
      <c r="S334" s="111">
        <v>41.2</v>
      </c>
      <c r="T334" s="111">
        <v>41.95</v>
      </c>
      <c r="U334" s="111" t="s">
        <v>400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188</v>
      </c>
      <c r="O335" s="111">
        <v>19.64</v>
      </c>
      <c r="P335" s="111">
        <v>17.260000000000002</v>
      </c>
      <c r="Q335" s="111" t="s">
        <v>71</v>
      </c>
      <c r="R335" s="111" t="s">
        <v>71</v>
      </c>
      <c r="S335" s="111" t="s">
        <v>71</v>
      </c>
      <c r="T335" s="111" t="s">
        <v>71</v>
      </c>
      <c r="U335" s="111" t="s">
        <v>692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375</v>
      </c>
      <c r="O336" s="111">
        <v>17.37</v>
      </c>
      <c r="P336" s="111">
        <v>0</v>
      </c>
      <c r="Q336" s="111">
        <v>29</v>
      </c>
      <c r="R336" s="111">
        <v>35</v>
      </c>
      <c r="S336" s="111">
        <v>18.98</v>
      </c>
      <c r="T336" s="111">
        <v>0</v>
      </c>
      <c r="U336" s="111" t="s">
        <v>693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189</v>
      </c>
      <c r="O337" s="111">
        <v>1.3</v>
      </c>
      <c r="P337" s="111">
        <v>1.32</v>
      </c>
      <c r="Q337" s="111" t="s">
        <v>71</v>
      </c>
      <c r="R337" s="111">
        <v>26</v>
      </c>
      <c r="S337" s="111" t="s">
        <v>71</v>
      </c>
      <c r="T337" s="111">
        <v>1.24</v>
      </c>
      <c r="U337" s="111" t="s">
        <v>694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791</v>
      </c>
      <c r="O338" s="111">
        <v>0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734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376</v>
      </c>
      <c r="O339" s="111">
        <v>0.16800000000000001</v>
      </c>
      <c r="P339" s="111" t="s">
        <v>71</v>
      </c>
      <c r="Q339" s="111" t="s">
        <v>71</v>
      </c>
      <c r="R339" s="111" t="s">
        <v>71</v>
      </c>
      <c r="S339" s="111" t="s">
        <v>71</v>
      </c>
      <c r="T339" s="111" t="s">
        <v>71</v>
      </c>
      <c r="U339" s="111" t="s">
        <v>695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377</v>
      </c>
      <c r="O340" s="111">
        <v>1.42</v>
      </c>
      <c r="P340" s="111">
        <v>1.4450000000000001</v>
      </c>
      <c r="Q340" s="111">
        <v>26</v>
      </c>
      <c r="R340" s="111">
        <v>14</v>
      </c>
      <c r="S340" s="111">
        <v>1.4750000000000001</v>
      </c>
      <c r="T340" s="111">
        <v>1.42</v>
      </c>
      <c r="U340" s="111" t="s">
        <v>696</v>
      </c>
      <c r="V340" s="111" t="s">
        <v>412</v>
      </c>
    </row>
    <row r="341" spans="1:22" x14ac:dyDescent="0.2">
      <c r="A341" s="144" t="s">
        <v>807</v>
      </c>
      <c r="B341">
        <f>VLOOKUP($A341,$N$5:$U$375,2,FALSE)</f>
        <v>1.655</v>
      </c>
      <c r="C341">
        <f>VLOOKUP($A341,$N$5:$U$375,3,FALSE)</f>
        <v>1.7250000000000001</v>
      </c>
      <c r="D341" t="str">
        <f>VLOOKUP($A341,$N$5:$U$375,4,FALSE)</f>
        <v>N/A</v>
      </c>
      <c r="E341">
        <f>VLOOKUP($A341,$N$5:$U$375,5,FALSE)</f>
        <v>7</v>
      </c>
      <c r="F341" t="str">
        <f>VLOOKUP($A341,$N$5:$U$375,6,FALSE)</f>
        <v>N/A</v>
      </c>
      <c r="G341">
        <f>VLOOKUP($A341,$N$5:$U$375,7,FALSE)</f>
        <v>1.64</v>
      </c>
      <c r="H341" s="111"/>
      <c r="N341" s="111" t="s">
        <v>440</v>
      </c>
      <c r="O341" s="111">
        <v>4.5</v>
      </c>
      <c r="P341" s="111">
        <v>0.01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440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378</v>
      </c>
      <c r="O342" s="111">
        <v>0.72499999999999998</v>
      </c>
      <c r="P342" s="111">
        <v>0.69</v>
      </c>
      <c r="Q342" s="111">
        <v>4</v>
      </c>
      <c r="R342" s="111">
        <v>13</v>
      </c>
      <c r="S342" s="111">
        <v>0.72</v>
      </c>
      <c r="T342" s="111">
        <v>0.68500000000000005</v>
      </c>
      <c r="U342" s="111" t="s">
        <v>697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441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441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792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750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191</v>
      </c>
      <c r="O345" s="111">
        <v>2.5999999999999999E-2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698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793</v>
      </c>
      <c r="O346" s="111">
        <v>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751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192</v>
      </c>
      <c r="O347" s="111">
        <v>0.13</v>
      </c>
      <c r="P347" s="111">
        <v>0</v>
      </c>
      <c r="Q347" s="111">
        <v>8</v>
      </c>
      <c r="R347" s="111">
        <v>14</v>
      </c>
      <c r="S347" s="111">
        <v>0.17299999999999999</v>
      </c>
      <c r="T347" s="111">
        <v>0</v>
      </c>
      <c r="U347" s="111" t="s">
        <v>699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379</v>
      </c>
      <c r="O348" s="111">
        <v>0.26100000000000001</v>
      </c>
      <c r="P348" s="111">
        <v>0.26600000000000001</v>
      </c>
      <c r="Q348" s="111" t="s">
        <v>71</v>
      </c>
      <c r="R348" s="111">
        <v>38</v>
      </c>
      <c r="S348" s="111" t="s">
        <v>71</v>
      </c>
      <c r="T348" s="111">
        <v>0.28000000000000003</v>
      </c>
      <c r="U348" s="111" t="s">
        <v>700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380</v>
      </c>
      <c r="O349" s="111">
        <v>0.36</v>
      </c>
      <c r="P349" s="111">
        <v>0.33</v>
      </c>
      <c r="Q349" s="111">
        <v>33</v>
      </c>
      <c r="R349" s="111" t="s">
        <v>71</v>
      </c>
      <c r="S349" s="111">
        <v>0.32800000000000001</v>
      </c>
      <c r="T349" s="111" t="s">
        <v>71</v>
      </c>
      <c r="U349" s="111" t="s">
        <v>701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193</v>
      </c>
      <c r="O350" s="111">
        <v>0.16200000000000001</v>
      </c>
      <c r="P350" s="111" t="s">
        <v>71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702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194</v>
      </c>
      <c r="O351" s="111">
        <v>0.38900000000000001</v>
      </c>
      <c r="P351" s="111">
        <v>0</v>
      </c>
      <c r="Q351" s="111">
        <v>14</v>
      </c>
      <c r="R351" s="111" t="s">
        <v>71</v>
      </c>
      <c r="S351" s="111">
        <v>0.9</v>
      </c>
      <c r="T351" s="111" t="s">
        <v>71</v>
      </c>
      <c r="U351" s="111" t="s">
        <v>703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381</v>
      </c>
      <c r="O352" s="111">
        <v>0</v>
      </c>
      <c r="P352" s="111">
        <v>5.2</v>
      </c>
      <c r="Q352" s="111">
        <v>47</v>
      </c>
      <c r="R352" s="111">
        <v>0</v>
      </c>
      <c r="S352" s="111">
        <v>4.9000000000000004</v>
      </c>
      <c r="T352" s="111">
        <v>0</v>
      </c>
      <c r="U352" s="111" t="s">
        <v>704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708</v>
      </c>
      <c r="O353" s="111">
        <v>4478.8900999999996</v>
      </c>
      <c r="P353" s="111">
        <v>4406.0200000000004</v>
      </c>
      <c r="Q353" s="111" t="s">
        <v>71</v>
      </c>
      <c r="R353" s="111" t="s">
        <v>71</v>
      </c>
      <c r="S353" s="111" t="s">
        <v>71</v>
      </c>
      <c r="T353" s="111" t="s">
        <v>71</v>
      </c>
      <c r="U353" s="111" t="s">
        <v>709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710</v>
      </c>
      <c r="O354" s="111">
        <v>8297.4199000000008</v>
      </c>
      <c r="P354" s="111">
        <v>8080.6298999999999</v>
      </c>
      <c r="Q354" s="111">
        <v>38</v>
      </c>
      <c r="R354" s="111" t="s">
        <v>71</v>
      </c>
      <c r="S354" s="111">
        <v>8197.7803000000004</v>
      </c>
      <c r="T354" s="111" t="s">
        <v>71</v>
      </c>
      <c r="U354" s="111" t="s">
        <v>711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385</v>
      </c>
      <c r="O355" s="111">
        <v>2.19</v>
      </c>
      <c r="P355" s="111">
        <v>2.0699999999999998</v>
      </c>
      <c r="Q355" s="111">
        <v>25</v>
      </c>
      <c r="R355" s="111">
        <v>38</v>
      </c>
      <c r="S355" s="111">
        <v>2.06</v>
      </c>
      <c r="T355" s="111">
        <v>2.06</v>
      </c>
      <c r="U355" s="111" t="s">
        <v>385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715</v>
      </c>
      <c r="O356" s="111">
        <v>1185.6500000000001</v>
      </c>
      <c r="P356" s="111">
        <v>1149.23</v>
      </c>
      <c r="Q356" s="111">
        <v>31</v>
      </c>
      <c r="R356" s="111" t="s">
        <v>71</v>
      </c>
      <c r="S356" s="111">
        <v>1177.22</v>
      </c>
      <c r="T356" s="111" t="s">
        <v>71</v>
      </c>
      <c r="U356" s="111" t="s">
        <v>716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717</v>
      </c>
      <c r="O357" s="111">
        <v>4944.7700000000004</v>
      </c>
      <c r="P357" s="111">
        <v>4566.4502000000002</v>
      </c>
      <c r="Q357" s="111">
        <v>33</v>
      </c>
      <c r="R357" s="111" t="s">
        <v>71</v>
      </c>
      <c r="S357" s="111">
        <v>4340.8599000000004</v>
      </c>
      <c r="T357" s="111" t="s">
        <v>71</v>
      </c>
      <c r="U357" s="111" t="s">
        <v>718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794</v>
      </c>
      <c r="O358" s="111">
        <v>1.42</v>
      </c>
      <c r="P358" s="111">
        <v>1.54</v>
      </c>
      <c r="Q358" s="111" t="s">
        <v>71</v>
      </c>
      <c r="R358" s="111">
        <v>37</v>
      </c>
      <c r="S358" s="111" t="s">
        <v>71</v>
      </c>
      <c r="T358" s="111">
        <v>1.35</v>
      </c>
      <c r="U358" s="111" t="s">
        <v>794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720</v>
      </c>
      <c r="O359" s="111">
        <v>0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721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795</v>
      </c>
      <c r="O360" s="111">
        <v>16</v>
      </c>
      <c r="P360" s="111" t="s">
        <v>71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795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724</v>
      </c>
      <c r="O361" s="111">
        <v>5532.4198999999999</v>
      </c>
      <c r="P361" s="111">
        <v>5386.8397999999997</v>
      </c>
      <c r="Q361" s="111">
        <v>31</v>
      </c>
      <c r="R361" s="111" t="s">
        <v>71</v>
      </c>
      <c r="S361" s="111">
        <v>5283.71</v>
      </c>
      <c r="T361" s="111" t="s">
        <v>71</v>
      </c>
      <c r="U361" s="111" t="s">
        <v>725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726</v>
      </c>
      <c r="O362" s="111">
        <v>14175.46</v>
      </c>
      <c r="P362" s="111">
        <v>13446.5098</v>
      </c>
      <c r="Q362" s="111">
        <v>5</v>
      </c>
      <c r="R362" s="111">
        <v>16</v>
      </c>
      <c r="S362" s="111">
        <v>14238.570299999999</v>
      </c>
      <c r="T362" s="111">
        <v>14008.5996</v>
      </c>
      <c r="U362" s="111" t="s">
        <v>727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728</v>
      </c>
      <c r="O363" s="111">
        <v>8368.2597999999998</v>
      </c>
      <c r="P363" s="111">
        <v>8207.5596000000005</v>
      </c>
      <c r="Q363" s="111">
        <v>32</v>
      </c>
      <c r="R363" s="111" t="s">
        <v>71</v>
      </c>
      <c r="S363" s="111">
        <v>7529.7798000000003</v>
      </c>
      <c r="T363" s="111" t="s">
        <v>71</v>
      </c>
      <c r="U363" s="111" t="s">
        <v>729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735</v>
      </c>
      <c r="O364" s="111">
        <v>2764.78</v>
      </c>
      <c r="P364" s="111">
        <v>2657.8798999999999</v>
      </c>
      <c r="Q364" s="111">
        <v>0</v>
      </c>
      <c r="R364" s="111">
        <v>24</v>
      </c>
      <c r="S364" s="111">
        <v>2764.78</v>
      </c>
      <c r="T364" s="111">
        <v>2724.77</v>
      </c>
      <c r="U364" s="111" t="s">
        <v>736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737</v>
      </c>
      <c r="O365" s="111">
        <v>3160.04</v>
      </c>
      <c r="P365" s="111">
        <v>2681.6498999999999</v>
      </c>
      <c r="Q365" s="111">
        <v>43</v>
      </c>
      <c r="R365" s="111" t="s">
        <v>71</v>
      </c>
      <c r="S365" s="111">
        <v>2762.3301000000001</v>
      </c>
      <c r="T365" s="111" t="s">
        <v>71</v>
      </c>
      <c r="U365" s="111" t="s">
        <v>738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739</v>
      </c>
      <c r="O366" s="111">
        <v>3621.6001000000001</v>
      </c>
      <c r="P366" s="111">
        <v>3764.3301000000001</v>
      </c>
      <c r="Q366" s="111">
        <v>11</v>
      </c>
      <c r="R366" s="111">
        <v>0</v>
      </c>
      <c r="S366" s="111">
        <v>3764.27</v>
      </c>
      <c r="T366" s="111">
        <v>3621.6001000000001</v>
      </c>
      <c r="U366" s="111" t="s">
        <v>740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741</v>
      </c>
      <c r="O367" s="111">
        <v>1645.08</v>
      </c>
      <c r="P367" s="111">
        <v>1431.6</v>
      </c>
      <c r="Q367" s="111">
        <v>25</v>
      </c>
      <c r="R367" s="111">
        <v>33</v>
      </c>
      <c r="S367" s="111">
        <v>1458.91</v>
      </c>
      <c r="T367" s="111">
        <v>1357.6801</v>
      </c>
      <c r="U367" s="111" t="s">
        <v>742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743</v>
      </c>
      <c r="O368" s="111">
        <v>9948.7196999999996</v>
      </c>
      <c r="P368" s="111">
        <v>8960.3495999999996</v>
      </c>
      <c r="Q368" s="111">
        <v>17</v>
      </c>
      <c r="R368" s="111" t="s">
        <v>71</v>
      </c>
      <c r="S368" s="111">
        <v>9466.0995999999996</v>
      </c>
      <c r="T368" s="111" t="s">
        <v>71</v>
      </c>
      <c r="U368" s="111" t="s">
        <v>744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745</v>
      </c>
      <c r="O369" s="111">
        <v>517.67999999999995</v>
      </c>
      <c r="P369" s="111">
        <v>482.04</v>
      </c>
      <c r="Q369" s="111">
        <v>34</v>
      </c>
      <c r="R369" s="111" t="s">
        <v>71</v>
      </c>
      <c r="S369" s="111">
        <v>405.72</v>
      </c>
      <c r="T369" s="111" t="s">
        <v>71</v>
      </c>
      <c r="U369" s="111" t="s">
        <v>746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747</v>
      </c>
      <c r="O370" s="111">
        <v>5797.9502000000002</v>
      </c>
      <c r="P370" s="111">
        <v>5396.6899000000003</v>
      </c>
      <c r="Q370" s="111">
        <v>35</v>
      </c>
      <c r="R370" s="111" t="s">
        <v>71</v>
      </c>
      <c r="S370" s="111">
        <v>5096.7402000000002</v>
      </c>
      <c r="T370" s="111" t="s">
        <v>71</v>
      </c>
      <c r="U370" s="111" t="s">
        <v>748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752</v>
      </c>
      <c r="O371" s="111">
        <v>0</v>
      </c>
      <c r="P371" s="111" t="s">
        <v>71</v>
      </c>
      <c r="Q371" s="111" t="s">
        <v>71</v>
      </c>
      <c r="R371" s="111" t="s">
        <v>71</v>
      </c>
      <c r="S371" s="111" t="s">
        <v>71</v>
      </c>
      <c r="T371" s="111" t="s">
        <v>71</v>
      </c>
      <c r="U371" s="111" t="s">
        <v>753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754</v>
      </c>
      <c r="O372" s="111">
        <v>1331.72</v>
      </c>
      <c r="P372" s="111">
        <v>1299.5999999999999</v>
      </c>
      <c r="Q372" s="111">
        <v>38</v>
      </c>
      <c r="R372" s="111" t="s">
        <v>71</v>
      </c>
      <c r="S372" s="111">
        <v>1173.5899999999999</v>
      </c>
      <c r="T372" s="111" t="s">
        <v>71</v>
      </c>
      <c r="U372" s="111" t="s">
        <v>755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2025-03-23T11:04:52Z</dcterms:modified>
</cp:coreProperties>
</file>