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nov25\"/>
    </mc:Choice>
  </mc:AlternateContent>
  <xr:revisionPtr revIDLastSave="0" documentId="8_{44DD3F32-5900-471A-A108-E28B43D2A98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5" sheetId="2" r:id="rId1"/>
    <sheet name="OUTSIDERS 2023" sheetId="3" state="hidden" r:id="rId2"/>
    <sheet name="Compatibility Report" sheetId="4" state="hidden" r:id="rId3"/>
    <sheet name="Chart1" sheetId="5" state="hidden" r:id="rId4"/>
    <sheet name="ALL" sheetId="1" r:id="rId5"/>
  </sheets>
  <definedNames>
    <definedName name="_xlnm._FilterDatabase" localSheetId="4" hidden="1">ALL!$A$1:$J$474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2" i="1" l="1"/>
  <c r="C342" i="1"/>
  <c r="H12" i="2" s="1"/>
  <c r="D342" i="1"/>
  <c r="E342" i="1"/>
  <c r="F342" i="1"/>
  <c r="G342" i="1"/>
  <c r="B38" i="2" l="1"/>
  <c r="B16" i="2"/>
  <c r="I23" i="2" l="1"/>
  <c r="B12" i="2"/>
  <c r="G319" i="1" l="1"/>
  <c r="F319" i="1"/>
  <c r="E319" i="1"/>
  <c r="D319" i="1"/>
  <c r="C319" i="1"/>
  <c r="B319" i="1"/>
  <c r="G341" i="1"/>
  <c r="G21" i="2" s="1"/>
  <c r="F341" i="1"/>
  <c r="F21" i="2" s="1"/>
  <c r="E341" i="1"/>
  <c r="E21" i="2" s="1"/>
  <c r="D341" i="1"/>
  <c r="D21" i="2" s="1"/>
  <c r="C341" i="1"/>
  <c r="H21" i="2" s="1"/>
  <c r="B341" i="1"/>
  <c r="B21" i="2" s="1"/>
  <c r="B30" i="2" l="1"/>
  <c r="C30" i="2" s="1"/>
  <c r="P30" i="2"/>
  <c r="Q30" i="2" s="1"/>
  <c r="P29" i="2"/>
  <c r="P28" i="2"/>
  <c r="Q28" i="2" s="1"/>
  <c r="P27" i="2"/>
  <c r="Q27" i="2" s="1"/>
  <c r="P26" i="2"/>
  <c r="Q26" i="2" s="1"/>
  <c r="P25" i="2"/>
  <c r="Q25" i="2" s="1"/>
  <c r="P24" i="2"/>
  <c r="Q24" i="2" s="1"/>
  <c r="P23" i="2"/>
  <c r="Q23" i="2" s="1"/>
  <c r="P22" i="2"/>
  <c r="Q22" i="2" s="1"/>
  <c r="P21" i="2"/>
  <c r="P20" i="2"/>
  <c r="Q20" i="2" s="1"/>
  <c r="P19" i="2"/>
  <c r="Q19" i="2" s="1"/>
  <c r="P18" i="2"/>
  <c r="P17" i="2"/>
  <c r="Q17" i="2" s="1"/>
  <c r="P16" i="2"/>
  <c r="Q16" i="2" s="1"/>
  <c r="P15" i="2"/>
  <c r="P14" i="2"/>
  <c r="Q14" i="2" s="1"/>
  <c r="P13" i="2"/>
  <c r="Q13" i="2" s="1"/>
  <c r="P12" i="2"/>
  <c r="Q12" i="2" s="1"/>
  <c r="P11" i="2"/>
  <c r="Q11" i="2" s="1"/>
  <c r="P10" i="2"/>
  <c r="P9" i="2"/>
  <c r="Q9" i="2" s="1"/>
  <c r="P8" i="2"/>
  <c r="Q8" i="2" s="1"/>
  <c r="P7" i="2"/>
  <c r="Q7" i="2" s="1"/>
  <c r="P6" i="2"/>
  <c r="Q6" i="2" s="1"/>
  <c r="P5" i="2"/>
  <c r="Q5" i="2" s="1"/>
  <c r="P4" i="2"/>
  <c r="Q4" i="2" s="1"/>
  <c r="C38" i="2"/>
  <c r="C2" i="1"/>
  <c r="E1" i="2"/>
  <c r="B5" i="1"/>
  <c r="B4" i="3" s="1"/>
  <c r="E339" i="1"/>
  <c r="E338" i="1"/>
  <c r="E337" i="1"/>
  <c r="E336" i="1"/>
  <c r="E335" i="1"/>
  <c r="E334" i="1"/>
  <c r="E333" i="1"/>
  <c r="E332" i="1"/>
  <c r="E331" i="1"/>
  <c r="E330" i="1"/>
  <c r="E16" i="2" s="1"/>
  <c r="E329" i="1"/>
  <c r="E328" i="1"/>
  <c r="E327" i="1"/>
  <c r="E326" i="1"/>
  <c r="E325" i="1"/>
  <c r="E324" i="1"/>
  <c r="E323" i="1"/>
  <c r="E322" i="1"/>
  <c r="E321" i="1"/>
  <c r="E320" i="1"/>
  <c r="E30" i="2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11" i="2" s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9" i="2" s="1"/>
  <c r="E259" i="1"/>
  <c r="E258" i="1"/>
  <c r="E17" i="2" s="1"/>
  <c r="E257" i="1"/>
  <c r="E256" i="1"/>
  <c r="E255" i="1"/>
  <c r="E254" i="1"/>
  <c r="E253" i="1"/>
  <c r="E252" i="1"/>
  <c r="E251" i="1"/>
  <c r="E5" i="2" s="1"/>
  <c r="E250" i="1"/>
  <c r="E249" i="1"/>
  <c r="E248" i="1"/>
  <c r="E7" i="2" s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6" i="2" s="1"/>
  <c r="E231" i="1"/>
  <c r="E230" i="1"/>
  <c r="E229" i="1"/>
  <c r="E228" i="1"/>
  <c r="E227" i="1"/>
  <c r="E226" i="1"/>
  <c r="E225" i="1"/>
  <c r="E224" i="1"/>
  <c r="E223" i="1"/>
  <c r="E222" i="1"/>
  <c r="E28" i="2" s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26" i="2" s="1"/>
  <c r="E194" i="1"/>
  <c r="E193" i="1"/>
  <c r="E192" i="1"/>
  <c r="E191" i="1"/>
  <c r="E190" i="1"/>
  <c r="E19" i="2" s="1"/>
  <c r="E189" i="1"/>
  <c r="E188" i="1"/>
  <c r="E187" i="1"/>
  <c r="E186" i="1"/>
  <c r="E185" i="1"/>
  <c r="E10" i="2" s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" i="2" s="1"/>
  <c r="E158" i="1"/>
  <c r="E27" i="2" s="1"/>
  <c r="E157" i="1"/>
  <c r="E156" i="1"/>
  <c r="E155" i="1"/>
  <c r="E154" i="1"/>
  <c r="E14" i="2" s="1"/>
  <c r="E153" i="1"/>
  <c r="E152" i="1"/>
  <c r="E151" i="1"/>
  <c r="E150" i="1"/>
  <c r="E149" i="1"/>
  <c r="E148" i="1"/>
  <c r="E147" i="1"/>
  <c r="E146" i="1"/>
  <c r="E145" i="1"/>
  <c r="E144" i="1"/>
  <c r="E143" i="1"/>
  <c r="E24" i="2" s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21" i="3" s="1"/>
  <c r="E122" i="1"/>
  <c r="E121" i="1"/>
  <c r="E120" i="1"/>
  <c r="E119" i="1"/>
  <c r="E15" i="3" s="1"/>
  <c r="E118" i="1"/>
  <c r="E117" i="1"/>
  <c r="E116" i="1"/>
  <c r="E115" i="1"/>
  <c r="E114" i="1"/>
  <c r="E18" i="2" s="1"/>
  <c r="E113" i="1"/>
  <c r="E112" i="1"/>
  <c r="E5" i="3" s="1"/>
  <c r="E111" i="1"/>
  <c r="E110" i="1"/>
  <c r="E109" i="1"/>
  <c r="E25" i="2" s="1"/>
  <c r="E108" i="1"/>
  <c r="E107" i="1"/>
  <c r="E106" i="1"/>
  <c r="E105" i="1"/>
  <c r="E16" i="3" s="1"/>
  <c r="E104" i="1"/>
  <c r="E103" i="1"/>
  <c r="E18" i="3" s="1"/>
  <c r="E102" i="1"/>
  <c r="E101" i="1"/>
  <c r="E100" i="1"/>
  <c r="E22" i="3" s="1"/>
  <c r="E99" i="1"/>
  <c r="E98" i="1"/>
  <c r="E97" i="1"/>
  <c r="E96" i="1"/>
  <c r="E8" i="2" s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11" i="3" s="1"/>
  <c r="E79" i="1"/>
  <c r="E78" i="1"/>
  <c r="E77" i="1"/>
  <c r="E76" i="1"/>
  <c r="E14" i="3" s="1"/>
  <c r="E75" i="1"/>
  <c r="E74" i="1"/>
  <c r="E73" i="1"/>
  <c r="E72" i="1"/>
  <c r="E71" i="1"/>
  <c r="E70" i="1"/>
  <c r="E69" i="1"/>
  <c r="E23" i="3" s="1"/>
  <c r="E68" i="1"/>
  <c r="E67" i="1"/>
  <c r="E66" i="1"/>
  <c r="E65" i="1"/>
  <c r="E10" i="3" s="1"/>
  <c r="E64" i="1"/>
  <c r="E13" i="2" s="1"/>
  <c r="E63" i="1"/>
  <c r="E62" i="1"/>
  <c r="E61" i="1"/>
  <c r="E60" i="1"/>
  <c r="E59" i="1"/>
  <c r="E58" i="1"/>
  <c r="E23" i="2" s="1"/>
  <c r="E57" i="1"/>
  <c r="E56" i="1"/>
  <c r="E55" i="1"/>
  <c r="E54" i="1"/>
  <c r="E53" i="1"/>
  <c r="E52" i="1"/>
  <c r="E51" i="1"/>
  <c r="E50" i="1"/>
  <c r="E49" i="1"/>
  <c r="E22" i="2" s="1"/>
  <c r="E48" i="1"/>
  <c r="E47" i="1"/>
  <c r="E46" i="1"/>
  <c r="E17" i="3" s="1"/>
  <c r="E45" i="1"/>
  <c r="E44" i="1"/>
  <c r="E43" i="1"/>
  <c r="E13" i="3" s="1"/>
  <c r="E42" i="1"/>
  <c r="E41" i="1"/>
  <c r="E40" i="1"/>
  <c r="E29" i="2" s="1"/>
  <c r="E39" i="1"/>
  <c r="E38" i="1"/>
  <c r="E37" i="1"/>
  <c r="E36" i="1"/>
  <c r="E35" i="1"/>
  <c r="E12" i="3" s="1"/>
  <c r="E34" i="1"/>
  <c r="E33" i="1"/>
  <c r="E32" i="1"/>
  <c r="E31" i="1"/>
  <c r="E30" i="1"/>
  <c r="E29" i="1"/>
  <c r="E7" i="3" s="1"/>
  <c r="E28" i="1"/>
  <c r="E27" i="1"/>
  <c r="E26" i="1"/>
  <c r="E25" i="1"/>
  <c r="E6" i="3" s="1"/>
  <c r="E24" i="1"/>
  <c r="E23" i="1"/>
  <c r="E22" i="1"/>
  <c r="E21" i="1"/>
  <c r="E20" i="1"/>
  <c r="E19" i="1"/>
  <c r="E12" i="2" s="1"/>
  <c r="E18" i="1"/>
  <c r="E17" i="1"/>
  <c r="E16" i="1"/>
  <c r="E4" i="2" s="1"/>
  <c r="E15" i="1"/>
  <c r="E14" i="1"/>
  <c r="E19" i="3" s="1"/>
  <c r="E13" i="1"/>
  <c r="E12" i="1"/>
  <c r="E11" i="1"/>
  <c r="E10" i="1"/>
  <c r="E9" i="1"/>
  <c r="E8" i="1"/>
  <c r="E7" i="1"/>
  <c r="E6" i="1"/>
  <c r="F5" i="1"/>
  <c r="F4" i="3" s="1"/>
  <c r="E5" i="1"/>
  <c r="E4" i="3" s="1"/>
  <c r="G339" i="1"/>
  <c r="F339" i="1"/>
  <c r="D339" i="1"/>
  <c r="C339" i="1"/>
  <c r="B339" i="1"/>
  <c r="G338" i="1"/>
  <c r="F338" i="1"/>
  <c r="D338" i="1"/>
  <c r="C338" i="1"/>
  <c r="B338" i="1"/>
  <c r="G337" i="1"/>
  <c r="F337" i="1"/>
  <c r="D337" i="1"/>
  <c r="C337" i="1"/>
  <c r="B337" i="1"/>
  <c r="G336" i="1"/>
  <c r="F336" i="1"/>
  <c r="D336" i="1"/>
  <c r="C336" i="1"/>
  <c r="B336" i="1"/>
  <c r="G335" i="1"/>
  <c r="F335" i="1"/>
  <c r="D335" i="1"/>
  <c r="C335" i="1"/>
  <c r="B335" i="1"/>
  <c r="G334" i="1"/>
  <c r="F334" i="1"/>
  <c r="D334" i="1"/>
  <c r="C334" i="1"/>
  <c r="B334" i="1"/>
  <c r="G333" i="1"/>
  <c r="F333" i="1"/>
  <c r="D333" i="1"/>
  <c r="C333" i="1"/>
  <c r="B333" i="1"/>
  <c r="G332" i="1"/>
  <c r="F332" i="1"/>
  <c r="D332" i="1"/>
  <c r="C332" i="1"/>
  <c r="B332" i="1"/>
  <c r="G331" i="1"/>
  <c r="F331" i="1"/>
  <c r="D331" i="1"/>
  <c r="C331" i="1"/>
  <c r="B331" i="1"/>
  <c r="G330" i="1"/>
  <c r="G16" i="2" s="1"/>
  <c r="F330" i="1"/>
  <c r="F16" i="2" s="1"/>
  <c r="D330" i="1"/>
  <c r="D16" i="2" s="1"/>
  <c r="C330" i="1"/>
  <c r="H16" i="2" s="1"/>
  <c r="B330" i="1"/>
  <c r="G329" i="1"/>
  <c r="F329" i="1"/>
  <c r="D329" i="1"/>
  <c r="C329" i="1"/>
  <c r="B329" i="1"/>
  <c r="G328" i="1"/>
  <c r="F328" i="1"/>
  <c r="D328" i="1"/>
  <c r="C328" i="1"/>
  <c r="B328" i="1"/>
  <c r="G327" i="1"/>
  <c r="F327" i="1"/>
  <c r="D327" i="1"/>
  <c r="C327" i="1"/>
  <c r="B327" i="1"/>
  <c r="G326" i="1"/>
  <c r="F326" i="1"/>
  <c r="D326" i="1"/>
  <c r="C326" i="1"/>
  <c r="B326" i="1"/>
  <c r="G325" i="1"/>
  <c r="F325" i="1"/>
  <c r="D325" i="1"/>
  <c r="C325" i="1"/>
  <c r="B325" i="1"/>
  <c r="G324" i="1"/>
  <c r="F324" i="1"/>
  <c r="D324" i="1"/>
  <c r="C324" i="1"/>
  <c r="B324" i="1"/>
  <c r="G323" i="1"/>
  <c r="F323" i="1"/>
  <c r="D323" i="1"/>
  <c r="C323" i="1"/>
  <c r="B323" i="1"/>
  <c r="G322" i="1"/>
  <c r="F322" i="1"/>
  <c r="D322" i="1"/>
  <c r="C322" i="1"/>
  <c r="B322" i="1"/>
  <c r="G321" i="1"/>
  <c r="F321" i="1"/>
  <c r="D321" i="1"/>
  <c r="C321" i="1"/>
  <c r="B321" i="1"/>
  <c r="G320" i="1"/>
  <c r="F320" i="1"/>
  <c r="D320" i="1"/>
  <c r="C320" i="1"/>
  <c r="B320" i="1"/>
  <c r="G30" i="2"/>
  <c r="F30" i="2"/>
  <c r="D30" i="2"/>
  <c r="H30" i="2"/>
  <c r="G318" i="1"/>
  <c r="F318" i="1"/>
  <c r="D318" i="1"/>
  <c r="C318" i="1"/>
  <c r="B318" i="1"/>
  <c r="G317" i="1"/>
  <c r="F317" i="1"/>
  <c r="D317" i="1"/>
  <c r="C317" i="1"/>
  <c r="B317" i="1"/>
  <c r="G316" i="1"/>
  <c r="F316" i="1"/>
  <c r="D316" i="1"/>
  <c r="C316" i="1"/>
  <c r="B316" i="1"/>
  <c r="G315" i="1"/>
  <c r="F315" i="1"/>
  <c r="D315" i="1"/>
  <c r="C315" i="1"/>
  <c r="B315" i="1"/>
  <c r="G314" i="1"/>
  <c r="F314" i="1"/>
  <c r="D314" i="1"/>
  <c r="C314" i="1"/>
  <c r="B314" i="1"/>
  <c r="G313" i="1"/>
  <c r="F313" i="1"/>
  <c r="D313" i="1"/>
  <c r="C313" i="1"/>
  <c r="B313" i="1"/>
  <c r="G312" i="1"/>
  <c r="F312" i="1"/>
  <c r="D312" i="1"/>
  <c r="C312" i="1"/>
  <c r="B312" i="1"/>
  <c r="G311" i="1"/>
  <c r="F311" i="1"/>
  <c r="D311" i="1"/>
  <c r="C311" i="1"/>
  <c r="B311" i="1"/>
  <c r="G310" i="1"/>
  <c r="F310" i="1"/>
  <c r="D310" i="1"/>
  <c r="C310" i="1"/>
  <c r="B310" i="1"/>
  <c r="G309" i="1"/>
  <c r="F309" i="1"/>
  <c r="D309" i="1"/>
  <c r="C309" i="1"/>
  <c r="B309" i="1"/>
  <c r="G308" i="1"/>
  <c r="F308" i="1"/>
  <c r="D308" i="1"/>
  <c r="C308" i="1"/>
  <c r="B308" i="1"/>
  <c r="G307" i="1"/>
  <c r="F307" i="1"/>
  <c r="D307" i="1"/>
  <c r="C307" i="1"/>
  <c r="B307" i="1"/>
  <c r="G306" i="1"/>
  <c r="F306" i="1"/>
  <c r="D306" i="1"/>
  <c r="C306" i="1"/>
  <c r="B306" i="1"/>
  <c r="G305" i="1"/>
  <c r="F305" i="1"/>
  <c r="D305" i="1"/>
  <c r="C305" i="1"/>
  <c r="B305" i="1"/>
  <c r="G304" i="1"/>
  <c r="F304" i="1"/>
  <c r="D304" i="1"/>
  <c r="C304" i="1"/>
  <c r="B304" i="1"/>
  <c r="G303" i="1"/>
  <c r="F303" i="1"/>
  <c r="D303" i="1"/>
  <c r="C303" i="1"/>
  <c r="B303" i="1"/>
  <c r="G302" i="1"/>
  <c r="F302" i="1"/>
  <c r="D302" i="1"/>
  <c r="C302" i="1"/>
  <c r="B302" i="1"/>
  <c r="G301" i="1"/>
  <c r="F301" i="1"/>
  <c r="D301" i="1"/>
  <c r="C301" i="1"/>
  <c r="B301" i="1"/>
  <c r="G300" i="1"/>
  <c r="F300" i="1"/>
  <c r="D300" i="1"/>
  <c r="C300" i="1"/>
  <c r="B300" i="1"/>
  <c r="G299" i="1"/>
  <c r="F299" i="1"/>
  <c r="D299" i="1"/>
  <c r="C299" i="1"/>
  <c r="B299" i="1"/>
  <c r="G298" i="1"/>
  <c r="F298" i="1"/>
  <c r="D298" i="1"/>
  <c r="C298" i="1"/>
  <c r="B298" i="1"/>
  <c r="G297" i="1"/>
  <c r="F297" i="1"/>
  <c r="D297" i="1"/>
  <c r="C297" i="1"/>
  <c r="B297" i="1"/>
  <c r="G296" i="1"/>
  <c r="F296" i="1"/>
  <c r="D296" i="1"/>
  <c r="C296" i="1"/>
  <c r="B296" i="1"/>
  <c r="G295" i="1"/>
  <c r="F295" i="1"/>
  <c r="D295" i="1"/>
  <c r="C295" i="1"/>
  <c r="B295" i="1"/>
  <c r="G294" i="1"/>
  <c r="G11" i="2" s="1"/>
  <c r="F294" i="1"/>
  <c r="F11" i="2" s="1"/>
  <c r="D294" i="1"/>
  <c r="D11" i="2" s="1"/>
  <c r="C294" i="1"/>
  <c r="H11" i="2" s="1"/>
  <c r="B294" i="1"/>
  <c r="B11" i="2" s="1"/>
  <c r="G293" i="1"/>
  <c r="F293" i="1"/>
  <c r="D293" i="1"/>
  <c r="C293" i="1"/>
  <c r="B293" i="1"/>
  <c r="G292" i="1"/>
  <c r="F292" i="1"/>
  <c r="D292" i="1"/>
  <c r="C292" i="1"/>
  <c r="B292" i="1"/>
  <c r="G291" i="1"/>
  <c r="F291" i="1"/>
  <c r="D291" i="1"/>
  <c r="C291" i="1"/>
  <c r="B291" i="1"/>
  <c r="G290" i="1"/>
  <c r="F290" i="1"/>
  <c r="D290" i="1"/>
  <c r="C290" i="1"/>
  <c r="B290" i="1"/>
  <c r="G289" i="1"/>
  <c r="F289" i="1"/>
  <c r="D289" i="1"/>
  <c r="C289" i="1"/>
  <c r="B289" i="1"/>
  <c r="G288" i="1"/>
  <c r="F288" i="1"/>
  <c r="D288" i="1"/>
  <c r="C288" i="1"/>
  <c r="B288" i="1"/>
  <c r="G287" i="1"/>
  <c r="F287" i="1"/>
  <c r="D287" i="1"/>
  <c r="C287" i="1"/>
  <c r="B287" i="1"/>
  <c r="G286" i="1"/>
  <c r="F286" i="1"/>
  <c r="D286" i="1"/>
  <c r="C286" i="1"/>
  <c r="B286" i="1"/>
  <c r="G285" i="1"/>
  <c r="F285" i="1"/>
  <c r="D285" i="1"/>
  <c r="C285" i="1"/>
  <c r="B285" i="1"/>
  <c r="G284" i="1"/>
  <c r="F284" i="1"/>
  <c r="D284" i="1"/>
  <c r="C284" i="1"/>
  <c r="B284" i="1"/>
  <c r="G283" i="1"/>
  <c r="F283" i="1"/>
  <c r="D283" i="1"/>
  <c r="C283" i="1"/>
  <c r="B283" i="1"/>
  <c r="G282" i="1"/>
  <c r="F282" i="1"/>
  <c r="D282" i="1"/>
  <c r="C282" i="1"/>
  <c r="B282" i="1"/>
  <c r="G281" i="1"/>
  <c r="F281" i="1"/>
  <c r="D281" i="1"/>
  <c r="C281" i="1"/>
  <c r="B281" i="1"/>
  <c r="G280" i="1"/>
  <c r="F280" i="1"/>
  <c r="D280" i="1"/>
  <c r="C280" i="1"/>
  <c r="B280" i="1"/>
  <c r="G279" i="1"/>
  <c r="F279" i="1"/>
  <c r="D279" i="1"/>
  <c r="C279" i="1"/>
  <c r="B279" i="1"/>
  <c r="G278" i="1"/>
  <c r="F278" i="1"/>
  <c r="D278" i="1"/>
  <c r="C278" i="1"/>
  <c r="B278" i="1"/>
  <c r="G277" i="1"/>
  <c r="F277" i="1"/>
  <c r="D277" i="1"/>
  <c r="C277" i="1"/>
  <c r="B277" i="1"/>
  <c r="G276" i="1"/>
  <c r="F276" i="1"/>
  <c r="D276" i="1"/>
  <c r="C276" i="1"/>
  <c r="B276" i="1"/>
  <c r="G275" i="1"/>
  <c r="F275" i="1"/>
  <c r="D275" i="1"/>
  <c r="C275" i="1"/>
  <c r="B275" i="1"/>
  <c r="G274" i="1"/>
  <c r="F274" i="1"/>
  <c r="D274" i="1"/>
  <c r="C274" i="1"/>
  <c r="B274" i="1"/>
  <c r="G273" i="1"/>
  <c r="F273" i="1"/>
  <c r="D273" i="1"/>
  <c r="C273" i="1"/>
  <c r="B273" i="1"/>
  <c r="G272" i="1"/>
  <c r="F272" i="1"/>
  <c r="D272" i="1"/>
  <c r="C272" i="1"/>
  <c r="B272" i="1"/>
  <c r="G271" i="1"/>
  <c r="F271" i="1"/>
  <c r="D271" i="1"/>
  <c r="C271" i="1"/>
  <c r="B271" i="1"/>
  <c r="G270" i="1"/>
  <c r="F270" i="1"/>
  <c r="D270" i="1"/>
  <c r="C270" i="1"/>
  <c r="B270" i="1"/>
  <c r="G269" i="1"/>
  <c r="F269" i="1"/>
  <c r="D269" i="1"/>
  <c r="C269" i="1"/>
  <c r="B269" i="1"/>
  <c r="G268" i="1"/>
  <c r="F268" i="1"/>
  <c r="D268" i="1"/>
  <c r="C268" i="1"/>
  <c r="B268" i="1"/>
  <c r="G267" i="1"/>
  <c r="F267" i="1"/>
  <c r="D267" i="1"/>
  <c r="C267" i="1"/>
  <c r="B267" i="1"/>
  <c r="G266" i="1"/>
  <c r="F266" i="1"/>
  <c r="D266" i="1"/>
  <c r="C266" i="1"/>
  <c r="B266" i="1"/>
  <c r="G265" i="1"/>
  <c r="F265" i="1"/>
  <c r="D265" i="1"/>
  <c r="C265" i="1"/>
  <c r="B265" i="1"/>
  <c r="G264" i="1"/>
  <c r="F264" i="1"/>
  <c r="D264" i="1"/>
  <c r="C264" i="1"/>
  <c r="B264" i="1"/>
  <c r="G263" i="1"/>
  <c r="F263" i="1"/>
  <c r="D263" i="1"/>
  <c r="C263" i="1"/>
  <c r="B263" i="1"/>
  <c r="G262" i="1"/>
  <c r="F262" i="1"/>
  <c r="D262" i="1"/>
  <c r="C262" i="1"/>
  <c r="B262" i="1"/>
  <c r="G261" i="1"/>
  <c r="F261" i="1"/>
  <c r="D261" i="1"/>
  <c r="C261" i="1"/>
  <c r="B261" i="1"/>
  <c r="G260" i="1"/>
  <c r="G9" i="2" s="1"/>
  <c r="F260" i="1"/>
  <c r="F9" i="2" s="1"/>
  <c r="D260" i="1"/>
  <c r="D9" i="2" s="1"/>
  <c r="C260" i="1"/>
  <c r="H9" i="2" s="1"/>
  <c r="B260" i="1"/>
  <c r="B9" i="2" s="1"/>
  <c r="G259" i="1"/>
  <c r="F259" i="1"/>
  <c r="D259" i="1"/>
  <c r="C259" i="1"/>
  <c r="B259" i="1"/>
  <c r="G258" i="1"/>
  <c r="G17" i="2" s="1"/>
  <c r="F258" i="1"/>
  <c r="F17" i="2" s="1"/>
  <c r="D258" i="1"/>
  <c r="D17" i="2" s="1"/>
  <c r="C258" i="1"/>
  <c r="H17" i="2" s="1"/>
  <c r="B258" i="1"/>
  <c r="B17" i="2" s="1"/>
  <c r="G257" i="1"/>
  <c r="F257" i="1"/>
  <c r="D257" i="1"/>
  <c r="C257" i="1"/>
  <c r="B257" i="1"/>
  <c r="G256" i="1"/>
  <c r="F256" i="1"/>
  <c r="D256" i="1"/>
  <c r="C256" i="1"/>
  <c r="B256" i="1"/>
  <c r="G255" i="1"/>
  <c r="F255" i="1"/>
  <c r="D255" i="1"/>
  <c r="C255" i="1"/>
  <c r="B255" i="1"/>
  <c r="G254" i="1"/>
  <c r="F254" i="1"/>
  <c r="D254" i="1"/>
  <c r="C254" i="1"/>
  <c r="B254" i="1"/>
  <c r="G253" i="1"/>
  <c r="F253" i="1"/>
  <c r="D253" i="1"/>
  <c r="C253" i="1"/>
  <c r="B253" i="1"/>
  <c r="G252" i="1"/>
  <c r="F252" i="1"/>
  <c r="D252" i="1"/>
  <c r="C252" i="1"/>
  <c r="B252" i="1"/>
  <c r="G251" i="1"/>
  <c r="G5" i="2" s="1"/>
  <c r="F251" i="1"/>
  <c r="F5" i="2" s="1"/>
  <c r="D251" i="1"/>
  <c r="D5" i="2" s="1"/>
  <c r="C251" i="1"/>
  <c r="H5" i="2" s="1"/>
  <c r="B251" i="1"/>
  <c r="B5" i="2" s="1"/>
  <c r="G250" i="1"/>
  <c r="F250" i="1"/>
  <c r="D250" i="1"/>
  <c r="C250" i="1"/>
  <c r="B250" i="1"/>
  <c r="G249" i="1"/>
  <c r="F249" i="1"/>
  <c r="D249" i="1"/>
  <c r="C249" i="1"/>
  <c r="B249" i="1"/>
  <c r="G248" i="1"/>
  <c r="G7" i="2" s="1"/>
  <c r="F248" i="1"/>
  <c r="F7" i="2" s="1"/>
  <c r="D248" i="1"/>
  <c r="D7" i="2" s="1"/>
  <c r="C248" i="1"/>
  <c r="H7" i="2" s="1"/>
  <c r="B248" i="1"/>
  <c r="B7" i="2" s="1"/>
  <c r="G247" i="1"/>
  <c r="F247" i="1"/>
  <c r="D247" i="1"/>
  <c r="C247" i="1"/>
  <c r="B247" i="1"/>
  <c r="G246" i="1"/>
  <c r="F246" i="1"/>
  <c r="D246" i="1"/>
  <c r="C246" i="1"/>
  <c r="B246" i="1"/>
  <c r="G245" i="1"/>
  <c r="F245" i="1"/>
  <c r="D245" i="1"/>
  <c r="C245" i="1"/>
  <c r="B245" i="1"/>
  <c r="G244" i="1"/>
  <c r="F244" i="1"/>
  <c r="D244" i="1"/>
  <c r="C244" i="1"/>
  <c r="B244" i="1"/>
  <c r="G243" i="1"/>
  <c r="F243" i="1"/>
  <c r="D243" i="1"/>
  <c r="C243" i="1"/>
  <c r="B243" i="1"/>
  <c r="G242" i="1"/>
  <c r="F242" i="1"/>
  <c r="D242" i="1"/>
  <c r="C242" i="1"/>
  <c r="B242" i="1"/>
  <c r="G241" i="1"/>
  <c r="F241" i="1"/>
  <c r="D241" i="1"/>
  <c r="C241" i="1"/>
  <c r="B241" i="1"/>
  <c r="G240" i="1"/>
  <c r="F240" i="1"/>
  <c r="D240" i="1"/>
  <c r="C240" i="1"/>
  <c r="B240" i="1"/>
  <c r="G239" i="1"/>
  <c r="F239" i="1"/>
  <c r="D239" i="1"/>
  <c r="C239" i="1"/>
  <c r="B239" i="1"/>
  <c r="G238" i="1"/>
  <c r="F238" i="1"/>
  <c r="D238" i="1"/>
  <c r="C238" i="1"/>
  <c r="B238" i="1"/>
  <c r="G237" i="1"/>
  <c r="F237" i="1"/>
  <c r="D237" i="1"/>
  <c r="C237" i="1"/>
  <c r="B237" i="1"/>
  <c r="G236" i="1"/>
  <c r="F236" i="1"/>
  <c r="D236" i="1"/>
  <c r="C236" i="1"/>
  <c r="B236" i="1"/>
  <c r="G235" i="1"/>
  <c r="F235" i="1"/>
  <c r="D235" i="1"/>
  <c r="C235" i="1"/>
  <c r="B235" i="1"/>
  <c r="G234" i="1"/>
  <c r="F234" i="1"/>
  <c r="D234" i="1"/>
  <c r="C234" i="1"/>
  <c r="B234" i="1"/>
  <c r="G233" i="1"/>
  <c r="F233" i="1"/>
  <c r="D233" i="1"/>
  <c r="C233" i="1"/>
  <c r="B233" i="1"/>
  <c r="G232" i="1"/>
  <c r="G6" i="2" s="1"/>
  <c r="F232" i="1"/>
  <c r="F6" i="2" s="1"/>
  <c r="D232" i="1"/>
  <c r="D6" i="2" s="1"/>
  <c r="C232" i="1"/>
  <c r="H6" i="2" s="1"/>
  <c r="B232" i="1"/>
  <c r="B6" i="2" s="1"/>
  <c r="G231" i="1"/>
  <c r="F231" i="1"/>
  <c r="D231" i="1"/>
  <c r="C231" i="1"/>
  <c r="B231" i="1"/>
  <c r="G230" i="1"/>
  <c r="F230" i="1"/>
  <c r="D230" i="1"/>
  <c r="C230" i="1"/>
  <c r="B230" i="1"/>
  <c r="G229" i="1"/>
  <c r="F229" i="1"/>
  <c r="D229" i="1"/>
  <c r="C229" i="1"/>
  <c r="B229" i="1"/>
  <c r="G228" i="1"/>
  <c r="F228" i="1"/>
  <c r="D228" i="1"/>
  <c r="C228" i="1"/>
  <c r="B228" i="1"/>
  <c r="G227" i="1"/>
  <c r="F227" i="1"/>
  <c r="D227" i="1"/>
  <c r="C227" i="1"/>
  <c r="B227" i="1"/>
  <c r="G226" i="1"/>
  <c r="F226" i="1"/>
  <c r="D226" i="1"/>
  <c r="C226" i="1"/>
  <c r="B226" i="1"/>
  <c r="G225" i="1"/>
  <c r="F225" i="1"/>
  <c r="D225" i="1"/>
  <c r="C225" i="1"/>
  <c r="B225" i="1"/>
  <c r="G224" i="1"/>
  <c r="F224" i="1"/>
  <c r="D224" i="1"/>
  <c r="C224" i="1"/>
  <c r="B224" i="1"/>
  <c r="G223" i="1"/>
  <c r="F223" i="1"/>
  <c r="D223" i="1"/>
  <c r="C223" i="1"/>
  <c r="B223" i="1"/>
  <c r="G222" i="1"/>
  <c r="G28" i="2" s="1"/>
  <c r="F222" i="1"/>
  <c r="F28" i="2" s="1"/>
  <c r="D222" i="1"/>
  <c r="D28" i="2" s="1"/>
  <c r="C222" i="1"/>
  <c r="H28" i="2" s="1"/>
  <c r="B222" i="1"/>
  <c r="B28" i="2" s="1"/>
  <c r="G221" i="1"/>
  <c r="F221" i="1"/>
  <c r="D221" i="1"/>
  <c r="C221" i="1"/>
  <c r="B221" i="1"/>
  <c r="G220" i="1"/>
  <c r="F220" i="1"/>
  <c r="D220" i="1"/>
  <c r="C220" i="1"/>
  <c r="B220" i="1"/>
  <c r="G219" i="1"/>
  <c r="F219" i="1"/>
  <c r="D219" i="1"/>
  <c r="C219" i="1"/>
  <c r="B219" i="1"/>
  <c r="G218" i="1"/>
  <c r="F218" i="1"/>
  <c r="D218" i="1"/>
  <c r="C218" i="1"/>
  <c r="B218" i="1"/>
  <c r="G217" i="1"/>
  <c r="F217" i="1"/>
  <c r="D217" i="1"/>
  <c r="C217" i="1"/>
  <c r="B217" i="1"/>
  <c r="G216" i="1"/>
  <c r="F216" i="1"/>
  <c r="D216" i="1"/>
  <c r="C216" i="1"/>
  <c r="B216" i="1"/>
  <c r="G215" i="1"/>
  <c r="F215" i="1"/>
  <c r="D215" i="1"/>
  <c r="C215" i="1"/>
  <c r="B215" i="1"/>
  <c r="G214" i="1"/>
  <c r="F214" i="1"/>
  <c r="D214" i="1"/>
  <c r="C214" i="1"/>
  <c r="B214" i="1"/>
  <c r="G213" i="1"/>
  <c r="F213" i="1"/>
  <c r="D213" i="1"/>
  <c r="C213" i="1"/>
  <c r="B213" i="1"/>
  <c r="G212" i="1"/>
  <c r="F212" i="1"/>
  <c r="D212" i="1"/>
  <c r="C212" i="1"/>
  <c r="B212" i="1"/>
  <c r="G211" i="1"/>
  <c r="F211" i="1"/>
  <c r="D211" i="1"/>
  <c r="C211" i="1"/>
  <c r="B211" i="1"/>
  <c r="G210" i="1"/>
  <c r="F210" i="1"/>
  <c r="D210" i="1"/>
  <c r="C210" i="1"/>
  <c r="B210" i="1"/>
  <c r="G209" i="1"/>
  <c r="F209" i="1"/>
  <c r="D209" i="1"/>
  <c r="C209" i="1"/>
  <c r="B209" i="1"/>
  <c r="G208" i="1"/>
  <c r="F208" i="1"/>
  <c r="D208" i="1"/>
  <c r="C208" i="1"/>
  <c r="B208" i="1"/>
  <c r="G207" i="1"/>
  <c r="F207" i="1"/>
  <c r="D207" i="1"/>
  <c r="C207" i="1"/>
  <c r="B207" i="1"/>
  <c r="G206" i="1"/>
  <c r="F206" i="1"/>
  <c r="D206" i="1"/>
  <c r="C206" i="1"/>
  <c r="B206" i="1"/>
  <c r="G205" i="1"/>
  <c r="F205" i="1"/>
  <c r="D205" i="1"/>
  <c r="C205" i="1"/>
  <c r="B205" i="1"/>
  <c r="G204" i="1"/>
  <c r="F204" i="1"/>
  <c r="D204" i="1"/>
  <c r="C204" i="1"/>
  <c r="B204" i="1"/>
  <c r="G203" i="1"/>
  <c r="F203" i="1"/>
  <c r="D203" i="1"/>
  <c r="C203" i="1"/>
  <c r="B203" i="1"/>
  <c r="G202" i="1"/>
  <c r="F202" i="1"/>
  <c r="D202" i="1"/>
  <c r="C202" i="1"/>
  <c r="B202" i="1"/>
  <c r="G201" i="1"/>
  <c r="F201" i="1"/>
  <c r="D201" i="1"/>
  <c r="C201" i="1"/>
  <c r="B201" i="1"/>
  <c r="G200" i="1"/>
  <c r="F200" i="1"/>
  <c r="D200" i="1"/>
  <c r="C200" i="1"/>
  <c r="B200" i="1"/>
  <c r="G199" i="1"/>
  <c r="F199" i="1"/>
  <c r="D199" i="1"/>
  <c r="C199" i="1"/>
  <c r="B199" i="1"/>
  <c r="G198" i="1"/>
  <c r="F198" i="1"/>
  <c r="D198" i="1"/>
  <c r="C198" i="1"/>
  <c r="B198" i="1"/>
  <c r="G197" i="1"/>
  <c r="F197" i="1"/>
  <c r="D197" i="1"/>
  <c r="C197" i="1"/>
  <c r="B197" i="1"/>
  <c r="G196" i="1"/>
  <c r="F196" i="1"/>
  <c r="D196" i="1"/>
  <c r="C196" i="1"/>
  <c r="B196" i="1"/>
  <c r="G195" i="1"/>
  <c r="G26" i="2" s="1"/>
  <c r="F195" i="1"/>
  <c r="F26" i="2" s="1"/>
  <c r="D195" i="1"/>
  <c r="D26" i="2" s="1"/>
  <c r="C195" i="1"/>
  <c r="H26" i="2" s="1"/>
  <c r="B195" i="1"/>
  <c r="B26" i="2" s="1"/>
  <c r="G194" i="1"/>
  <c r="F194" i="1"/>
  <c r="D194" i="1"/>
  <c r="C194" i="1"/>
  <c r="B194" i="1"/>
  <c r="G193" i="1"/>
  <c r="F193" i="1"/>
  <c r="D193" i="1"/>
  <c r="C193" i="1"/>
  <c r="B193" i="1"/>
  <c r="G192" i="1"/>
  <c r="F192" i="1"/>
  <c r="D192" i="1"/>
  <c r="C192" i="1"/>
  <c r="B192" i="1"/>
  <c r="G191" i="1"/>
  <c r="F191" i="1"/>
  <c r="D191" i="1"/>
  <c r="C191" i="1"/>
  <c r="B191" i="1"/>
  <c r="G190" i="1"/>
  <c r="G19" i="2" s="1"/>
  <c r="F190" i="1"/>
  <c r="F19" i="2" s="1"/>
  <c r="D190" i="1"/>
  <c r="D19" i="2" s="1"/>
  <c r="C190" i="1"/>
  <c r="H19" i="2" s="1"/>
  <c r="B190" i="1"/>
  <c r="B19" i="2" s="1"/>
  <c r="G189" i="1"/>
  <c r="F189" i="1"/>
  <c r="D189" i="1"/>
  <c r="C189" i="1"/>
  <c r="B189" i="1"/>
  <c r="G188" i="1"/>
  <c r="F188" i="1"/>
  <c r="D188" i="1"/>
  <c r="C188" i="1"/>
  <c r="B188" i="1"/>
  <c r="G187" i="1"/>
  <c r="F187" i="1"/>
  <c r="D187" i="1"/>
  <c r="C187" i="1"/>
  <c r="B187" i="1"/>
  <c r="G186" i="1"/>
  <c r="F186" i="1"/>
  <c r="D186" i="1"/>
  <c r="C186" i="1"/>
  <c r="B186" i="1"/>
  <c r="G185" i="1"/>
  <c r="G10" i="2" s="1"/>
  <c r="F185" i="1"/>
  <c r="F10" i="2" s="1"/>
  <c r="D185" i="1"/>
  <c r="D10" i="2" s="1"/>
  <c r="C185" i="1"/>
  <c r="H10" i="2" s="1"/>
  <c r="B185" i="1"/>
  <c r="B10" i="2" s="1"/>
  <c r="G184" i="1"/>
  <c r="F184" i="1"/>
  <c r="D184" i="1"/>
  <c r="C184" i="1"/>
  <c r="B184" i="1"/>
  <c r="G183" i="1"/>
  <c r="F183" i="1"/>
  <c r="D183" i="1"/>
  <c r="C183" i="1"/>
  <c r="B183" i="1"/>
  <c r="G182" i="1"/>
  <c r="F182" i="1"/>
  <c r="D182" i="1"/>
  <c r="C182" i="1"/>
  <c r="B182" i="1"/>
  <c r="G181" i="1"/>
  <c r="F181" i="1"/>
  <c r="D181" i="1"/>
  <c r="C181" i="1"/>
  <c r="B181" i="1"/>
  <c r="G180" i="1"/>
  <c r="F180" i="1"/>
  <c r="D180" i="1"/>
  <c r="C180" i="1"/>
  <c r="B180" i="1"/>
  <c r="G179" i="1"/>
  <c r="F179" i="1"/>
  <c r="D179" i="1"/>
  <c r="C179" i="1"/>
  <c r="B179" i="1"/>
  <c r="G178" i="1"/>
  <c r="F178" i="1"/>
  <c r="D178" i="1"/>
  <c r="C178" i="1"/>
  <c r="B178" i="1"/>
  <c r="G177" i="1"/>
  <c r="F177" i="1"/>
  <c r="D177" i="1"/>
  <c r="C177" i="1"/>
  <c r="B177" i="1"/>
  <c r="R21" i="2" s="1"/>
  <c r="G176" i="1"/>
  <c r="F176" i="1"/>
  <c r="D176" i="1"/>
  <c r="C176" i="1"/>
  <c r="B176" i="1"/>
  <c r="G175" i="1"/>
  <c r="F175" i="1"/>
  <c r="D175" i="1"/>
  <c r="C175" i="1"/>
  <c r="B175" i="1"/>
  <c r="G174" i="1"/>
  <c r="F174" i="1"/>
  <c r="D174" i="1"/>
  <c r="C174" i="1"/>
  <c r="B174" i="1"/>
  <c r="G173" i="1"/>
  <c r="F173" i="1"/>
  <c r="D173" i="1"/>
  <c r="C173" i="1"/>
  <c r="B173" i="1"/>
  <c r="G172" i="1"/>
  <c r="F172" i="1"/>
  <c r="D172" i="1"/>
  <c r="C172" i="1"/>
  <c r="B172" i="1"/>
  <c r="G171" i="1"/>
  <c r="F171" i="1"/>
  <c r="D171" i="1"/>
  <c r="C171" i="1"/>
  <c r="B171" i="1"/>
  <c r="G170" i="1"/>
  <c r="F170" i="1"/>
  <c r="D170" i="1"/>
  <c r="C170" i="1"/>
  <c r="B170" i="1"/>
  <c r="G169" i="1"/>
  <c r="F169" i="1"/>
  <c r="D169" i="1"/>
  <c r="C169" i="1"/>
  <c r="B169" i="1"/>
  <c r="G168" i="1"/>
  <c r="F168" i="1"/>
  <c r="D168" i="1"/>
  <c r="C168" i="1"/>
  <c r="B168" i="1"/>
  <c r="G167" i="1"/>
  <c r="F167" i="1"/>
  <c r="D167" i="1"/>
  <c r="C167" i="1"/>
  <c r="B167" i="1"/>
  <c r="G166" i="1"/>
  <c r="F166" i="1"/>
  <c r="D166" i="1"/>
  <c r="C166" i="1"/>
  <c r="B166" i="1"/>
  <c r="G165" i="1"/>
  <c r="F165" i="1"/>
  <c r="D165" i="1"/>
  <c r="C165" i="1"/>
  <c r="B165" i="1"/>
  <c r="G164" i="1"/>
  <c r="F164" i="1"/>
  <c r="D164" i="1"/>
  <c r="C164" i="1"/>
  <c r="B164" i="1"/>
  <c r="G163" i="1"/>
  <c r="F163" i="1"/>
  <c r="D163" i="1"/>
  <c r="C163" i="1"/>
  <c r="B163" i="1"/>
  <c r="G162" i="1"/>
  <c r="F162" i="1"/>
  <c r="D162" i="1"/>
  <c r="C162" i="1"/>
  <c r="B162" i="1"/>
  <c r="G161" i="1"/>
  <c r="F161" i="1"/>
  <c r="D161" i="1"/>
  <c r="C161" i="1"/>
  <c r="B161" i="1"/>
  <c r="G160" i="1"/>
  <c r="F160" i="1"/>
  <c r="D160" i="1"/>
  <c r="C160" i="1"/>
  <c r="B160" i="1"/>
  <c r="G159" i="1"/>
  <c r="G15" i="2" s="1"/>
  <c r="F159" i="1"/>
  <c r="F15" i="2" s="1"/>
  <c r="D159" i="1"/>
  <c r="C159" i="1"/>
  <c r="H15" i="2" s="1"/>
  <c r="B159" i="1"/>
  <c r="B15" i="2" s="1"/>
  <c r="G158" i="1"/>
  <c r="G27" i="2" s="1"/>
  <c r="F158" i="1"/>
  <c r="F27" i="2" s="1"/>
  <c r="D158" i="1"/>
  <c r="D27" i="2" s="1"/>
  <c r="C158" i="1"/>
  <c r="H27" i="2" s="1"/>
  <c r="B158" i="1"/>
  <c r="B27" i="2" s="1"/>
  <c r="G157" i="1"/>
  <c r="F157" i="1"/>
  <c r="D157" i="1"/>
  <c r="C157" i="1"/>
  <c r="G156" i="1"/>
  <c r="F156" i="1"/>
  <c r="D156" i="1"/>
  <c r="C156" i="1"/>
  <c r="B156" i="1"/>
  <c r="G155" i="1"/>
  <c r="F155" i="1"/>
  <c r="D155" i="1"/>
  <c r="C155" i="1"/>
  <c r="B155" i="1"/>
  <c r="G154" i="1"/>
  <c r="G14" i="2" s="1"/>
  <c r="F154" i="1"/>
  <c r="F14" i="2" s="1"/>
  <c r="D154" i="1"/>
  <c r="D14" i="2" s="1"/>
  <c r="C154" i="1"/>
  <c r="H14" i="2" s="1"/>
  <c r="B154" i="1"/>
  <c r="B14" i="2" s="1"/>
  <c r="G153" i="1"/>
  <c r="F153" i="1"/>
  <c r="D153" i="1"/>
  <c r="C153" i="1"/>
  <c r="B153" i="1"/>
  <c r="G152" i="1"/>
  <c r="F152" i="1"/>
  <c r="D152" i="1"/>
  <c r="C152" i="1"/>
  <c r="B152" i="1"/>
  <c r="G151" i="1"/>
  <c r="F151" i="1"/>
  <c r="D151" i="1"/>
  <c r="C151" i="1"/>
  <c r="B151" i="1"/>
  <c r="G150" i="1"/>
  <c r="F150" i="1"/>
  <c r="D150" i="1"/>
  <c r="C150" i="1"/>
  <c r="B150" i="1"/>
  <c r="G149" i="1"/>
  <c r="F149" i="1"/>
  <c r="D149" i="1"/>
  <c r="C149" i="1"/>
  <c r="B149" i="1"/>
  <c r="G148" i="1"/>
  <c r="F148" i="1"/>
  <c r="D148" i="1"/>
  <c r="C148" i="1"/>
  <c r="B148" i="1"/>
  <c r="G147" i="1"/>
  <c r="F147" i="1"/>
  <c r="D147" i="1"/>
  <c r="C147" i="1"/>
  <c r="B147" i="1"/>
  <c r="G146" i="1"/>
  <c r="F146" i="1"/>
  <c r="D146" i="1"/>
  <c r="C146" i="1"/>
  <c r="B146" i="1"/>
  <c r="G145" i="1"/>
  <c r="F145" i="1"/>
  <c r="D145" i="1"/>
  <c r="C145" i="1"/>
  <c r="B145" i="1"/>
  <c r="G144" i="1"/>
  <c r="F144" i="1"/>
  <c r="D144" i="1"/>
  <c r="C144" i="1"/>
  <c r="B144" i="1"/>
  <c r="G143" i="1"/>
  <c r="G24" i="2" s="1"/>
  <c r="F143" i="1"/>
  <c r="F24" i="2" s="1"/>
  <c r="D143" i="1"/>
  <c r="D24" i="2" s="1"/>
  <c r="C143" i="1"/>
  <c r="H24" i="2" s="1"/>
  <c r="B143" i="1"/>
  <c r="B24" i="2" s="1"/>
  <c r="G142" i="1"/>
  <c r="F142" i="1"/>
  <c r="D142" i="1"/>
  <c r="C142" i="1"/>
  <c r="B142" i="1"/>
  <c r="G141" i="1"/>
  <c r="F141" i="1"/>
  <c r="D141" i="1"/>
  <c r="C141" i="1"/>
  <c r="B141" i="1"/>
  <c r="G140" i="1"/>
  <c r="F140" i="1"/>
  <c r="D140" i="1"/>
  <c r="C140" i="1"/>
  <c r="B140" i="1"/>
  <c r="B36" i="2" s="1"/>
  <c r="C36" i="2" s="1"/>
  <c r="N4" i="2" s="1"/>
  <c r="G139" i="1"/>
  <c r="F139" i="1"/>
  <c r="D139" i="1"/>
  <c r="C139" i="1"/>
  <c r="B139" i="1"/>
  <c r="G138" i="1"/>
  <c r="F138" i="1"/>
  <c r="D138" i="1"/>
  <c r="C138" i="1"/>
  <c r="B138" i="1"/>
  <c r="G137" i="1"/>
  <c r="F137" i="1"/>
  <c r="D137" i="1"/>
  <c r="C137" i="1"/>
  <c r="B137" i="1"/>
  <c r="G136" i="1"/>
  <c r="F136" i="1"/>
  <c r="D136" i="1"/>
  <c r="C136" i="1"/>
  <c r="B136" i="1"/>
  <c r="G135" i="1"/>
  <c r="F135" i="1"/>
  <c r="D135" i="1"/>
  <c r="C135" i="1"/>
  <c r="B135" i="1"/>
  <c r="B39" i="2" s="1"/>
  <c r="C39" i="2" s="1"/>
  <c r="G134" i="1"/>
  <c r="F134" i="1"/>
  <c r="D134" i="1"/>
  <c r="C134" i="1"/>
  <c r="B134" i="1"/>
  <c r="G133" i="1"/>
  <c r="F133" i="1"/>
  <c r="D133" i="1"/>
  <c r="C133" i="1"/>
  <c r="B133" i="1"/>
  <c r="G132" i="1"/>
  <c r="F132" i="1"/>
  <c r="D132" i="1"/>
  <c r="C132" i="1"/>
  <c r="B132" i="1"/>
  <c r="G131" i="1"/>
  <c r="F131" i="1"/>
  <c r="D131" i="1"/>
  <c r="C131" i="1"/>
  <c r="B131" i="1"/>
  <c r="G130" i="1"/>
  <c r="F130" i="1"/>
  <c r="D130" i="1"/>
  <c r="C130" i="1"/>
  <c r="B130" i="1"/>
  <c r="G129" i="1"/>
  <c r="F129" i="1"/>
  <c r="D129" i="1"/>
  <c r="C129" i="1"/>
  <c r="B129" i="1"/>
  <c r="B37" i="2" s="1"/>
  <c r="C37" i="2" s="1"/>
  <c r="G128" i="1"/>
  <c r="F128" i="1"/>
  <c r="D128" i="1"/>
  <c r="C128" i="1"/>
  <c r="B128" i="1"/>
  <c r="G127" i="1"/>
  <c r="F127" i="1"/>
  <c r="D127" i="1"/>
  <c r="C127" i="1"/>
  <c r="B127" i="1"/>
  <c r="G126" i="1"/>
  <c r="F126" i="1"/>
  <c r="D126" i="1"/>
  <c r="C126" i="1"/>
  <c r="B126" i="1"/>
  <c r="G125" i="1"/>
  <c r="F125" i="1"/>
  <c r="D125" i="1"/>
  <c r="C125" i="1"/>
  <c r="B125" i="1"/>
  <c r="G124" i="1"/>
  <c r="F124" i="1"/>
  <c r="D124" i="1"/>
  <c r="C124" i="1"/>
  <c r="B124" i="1"/>
  <c r="G123" i="1"/>
  <c r="G21" i="3" s="1"/>
  <c r="F123" i="1"/>
  <c r="F21" i="3" s="1"/>
  <c r="D123" i="1"/>
  <c r="D21" i="3" s="1"/>
  <c r="C123" i="1"/>
  <c r="H21" i="3" s="1"/>
  <c r="B123" i="1"/>
  <c r="B21" i="3" s="1"/>
  <c r="C21" i="3" s="1"/>
  <c r="G122" i="1"/>
  <c r="F122" i="1"/>
  <c r="D122" i="1"/>
  <c r="C122" i="1"/>
  <c r="B122" i="1"/>
  <c r="G121" i="1"/>
  <c r="F121" i="1"/>
  <c r="D121" i="1"/>
  <c r="C121" i="1"/>
  <c r="B121" i="1"/>
  <c r="G120" i="1"/>
  <c r="F120" i="1"/>
  <c r="D120" i="1"/>
  <c r="C120" i="1"/>
  <c r="B120" i="1"/>
  <c r="G119" i="1"/>
  <c r="G15" i="3" s="1"/>
  <c r="F119" i="1"/>
  <c r="F15" i="3" s="1"/>
  <c r="D119" i="1"/>
  <c r="D15" i="3" s="1"/>
  <c r="C119" i="1"/>
  <c r="H15" i="3" s="1"/>
  <c r="B119" i="1"/>
  <c r="B15" i="3" s="1"/>
  <c r="G118" i="1"/>
  <c r="F118" i="1"/>
  <c r="D118" i="1"/>
  <c r="C118" i="1"/>
  <c r="B118" i="1"/>
  <c r="G117" i="1"/>
  <c r="F117" i="1"/>
  <c r="D117" i="1"/>
  <c r="C117" i="1"/>
  <c r="B117" i="1"/>
  <c r="G116" i="1"/>
  <c r="F116" i="1"/>
  <c r="D116" i="1"/>
  <c r="C116" i="1"/>
  <c r="B116" i="1"/>
  <c r="G115" i="1"/>
  <c r="F115" i="1"/>
  <c r="D115" i="1"/>
  <c r="C115" i="1"/>
  <c r="B115" i="1"/>
  <c r="G114" i="1"/>
  <c r="G18" i="2" s="1"/>
  <c r="F114" i="1"/>
  <c r="F18" i="2" s="1"/>
  <c r="D114" i="1"/>
  <c r="D18" i="2" s="1"/>
  <c r="C114" i="1"/>
  <c r="H18" i="2" s="1"/>
  <c r="B114" i="1"/>
  <c r="G113" i="1"/>
  <c r="F113" i="1"/>
  <c r="D113" i="1"/>
  <c r="C113" i="1"/>
  <c r="B113" i="1"/>
  <c r="G112" i="1"/>
  <c r="G20" i="2" s="1"/>
  <c r="F112" i="1"/>
  <c r="F5" i="3" s="1"/>
  <c r="D112" i="1"/>
  <c r="D5" i="3" s="1"/>
  <c r="C112" i="1"/>
  <c r="H5" i="3" s="1"/>
  <c r="B112" i="1"/>
  <c r="B5" i="3" s="1"/>
  <c r="G111" i="1"/>
  <c r="F111" i="1"/>
  <c r="D111" i="1"/>
  <c r="C111" i="1"/>
  <c r="B111" i="1"/>
  <c r="G110" i="1"/>
  <c r="F110" i="1"/>
  <c r="D110" i="1"/>
  <c r="C110" i="1"/>
  <c r="B110" i="1"/>
  <c r="G109" i="1"/>
  <c r="G25" i="2" s="1"/>
  <c r="F109" i="1"/>
  <c r="F25" i="2" s="1"/>
  <c r="D109" i="1"/>
  <c r="D25" i="2" s="1"/>
  <c r="C109" i="1"/>
  <c r="H25" i="2" s="1"/>
  <c r="B109" i="1"/>
  <c r="G108" i="1"/>
  <c r="F108" i="1"/>
  <c r="D108" i="1"/>
  <c r="C108" i="1"/>
  <c r="B108" i="1"/>
  <c r="G107" i="1"/>
  <c r="F107" i="1"/>
  <c r="D107" i="1"/>
  <c r="C107" i="1"/>
  <c r="B107" i="1"/>
  <c r="G106" i="1"/>
  <c r="F106" i="1"/>
  <c r="D106" i="1"/>
  <c r="C106" i="1"/>
  <c r="B106" i="1"/>
  <c r="G105" i="1"/>
  <c r="G16" i="3" s="1"/>
  <c r="F105" i="1"/>
  <c r="F16" i="3" s="1"/>
  <c r="D105" i="1"/>
  <c r="D16" i="3" s="1"/>
  <c r="C105" i="1"/>
  <c r="B105" i="1"/>
  <c r="B16" i="3" s="1"/>
  <c r="G104" i="1"/>
  <c r="F104" i="1"/>
  <c r="D104" i="1"/>
  <c r="C104" i="1"/>
  <c r="B104" i="1"/>
  <c r="G103" i="1"/>
  <c r="G18" i="3" s="1"/>
  <c r="F103" i="1"/>
  <c r="F18" i="3" s="1"/>
  <c r="D103" i="1"/>
  <c r="D18" i="3" s="1"/>
  <c r="C103" i="1"/>
  <c r="H18" i="3" s="1"/>
  <c r="B103" i="1"/>
  <c r="G102" i="1"/>
  <c r="F102" i="1"/>
  <c r="D102" i="1"/>
  <c r="C102" i="1"/>
  <c r="B102" i="1"/>
  <c r="G101" i="1"/>
  <c r="F101" i="1"/>
  <c r="D101" i="1"/>
  <c r="C101" i="1"/>
  <c r="B101" i="1"/>
  <c r="G100" i="1"/>
  <c r="G22" i="3" s="1"/>
  <c r="F100" i="1"/>
  <c r="F22" i="3" s="1"/>
  <c r="D100" i="1"/>
  <c r="D22" i="3" s="1"/>
  <c r="C100" i="1"/>
  <c r="B100" i="1"/>
  <c r="B22" i="3" s="1"/>
  <c r="C22" i="3" s="1"/>
  <c r="G99" i="1"/>
  <c r="F99" i="1"/>
  <c r="D99" i="1"/>
  <c r="C99" i="1"/>
  <c r="B99" i="1"/>
  <c r="G98" i="1"/>
  <c r="F98" i="1"/>
  <c r="D98" i="1"/>
  <c r="C98" i="1"/>
  <c r="B98" i="1"/>
  <c r="G97" i="1"/>
  <c r="F97" i="1"/>
  <c r="D97" i="1"/>
  <c r="C97" i="1"/>
  <c r="B97" i="1"/>
  <c r="G96" i="1"/>
  <c r="G8" i="2" s="1"/>
  <c r="F96" i="1"/>
  <c r="F8" i="2" s="1"/>
  <c r="D96" i="1"/>
  <c r="D8" i="2" s="1"/>
  <c r="C96" i="1"/>
  <c r="H8" i="2" s="1"/>
  <c r="B96" i="1"/>
  <c r="B8" i="2" s="1"/>
  <c r="R8" i="2" s="1"/>
  <c r="G95" i="1"/>
  <c r="F95" i="1"/>
  <c r="D95" i="1"/>
  <c r="C95" i="1"/>
  <c r="B95" i="1"/>
  <c r="G94" i="1"/>
  <c r="G20" i="3" s="1"/>
  <c r="F94" i="1"/>
  <c r="D94" i="1"/>
  <c r="C94" i="1"/>
  <c r="H20" i="3" s="1"/>
  <c r="B94" i="1"/>
  <c r="B20" i="3" s="1"/>
  <c r="G93" i="1"/>
  <c r="F93" i="1"/>
  <c r="D93" i="1"/>
  <c r="C93" i="1"/>
  <c r="B93" i="1"/>
  <c r="G92" i="1"/>
  <c r="F92" i="1"/>
  <c r="D92" i="1"/>
  <c r="C92" i="1"/>
  <c r="B92" i="1"/>
  <c r="G91" i="1"/>
  <c r="F91" i="1"/>
  <c r="D91" i="1"/>
  <c r="C91" i="1"/>
  <c r="B91" i="1"/>
  <c r="G90" i="1"/>
  <c r="F90" i="1"/>
  <c r="D90" i="1"/>
  <c r="C90" i="1"/>
  <c r="B90" i="1"/>
  <c r="G89" i="1"/>
  <c r="F89" i="1"/>
  <c r="D89" i="1"/>
  <c r="C89" i="1"/>
  <c r="B89" i="1"/>
  <c r="G88" i="1"/>
  <c r="F88" i="1"/>
  <c r="D88" i="1"/>
  <c r="C88" i="1"/>
  <c r="B88" i="1"/>
  <c r="G87" i="1"/>
  <c r="F87" i="1"/>
  <c r="D87" i="1"/>
  <c r="C87" i="1"/>
  <c r="B87" i="1"/>
  <c r="G86" i="1"/>
  <c r="F86" i="1"/>
  <c r="D86" i="1"/>
  <c r="C86" i="1"/>
  <c r="B86" i="1"/>
  <c r="G85" i="1"/>
  <c r="F85" i="1"/>
  <c r="D85" i="1"/>
  <c r="C85" i="1"/>
  <c r="B85" i="1"/>
  <c r="G84" i="1"/>
  <c r="F84" i="1"/>
  <c r="D84" i="1"/>
  <c r="C84" i="1"/>
  <c r="B84" i="1"/>
  <c r="G83" i="1"/>
  <c r="F83" i="1"/>
  <c r="D83" i="1"/>
  <c r="C83" i="1"/>
  <c r="B83" i="1"/>
  <c r="G82" i="1"/>
  <c r="F82" i="1"/>
  <c r="D82" i="1"/>
  <c r="C82" i="1"/>
  <c r="B82" i="1"/>
  <c r="G81" i="1"/>
  <c r="F81" i="1"/>
  <c r="D81" i="1"/>
  <c r="C81" i="1"/>
  <c r="B81" i="1"/>
  <c r="G80" i="1"/>
  <c r="G11" i="3" s="1"/>
  <c r="F80" i="1"/>
  <c r="F11" i="3" s="1"/>
  <c r="D80" i="1"/>
  <c r="D11" i="3" s="1"/>
  <c r="C80" i="1"/>
  <c r="B80" i="1"/>
  <c r="B11" i="3" s="1"/>
  <c r="G79" i="1"/>
  <c r="F79" i="1"/>
  <c r="D79" i="1"/>
  <c r="C79" i="1"/>
  <c r="B79" i="1"/>
  <c r="G78" i="1"/>
  <c r="F78" i="1"/>
  <c r="D78" i="1"/>
  <c r="C78" i="1"/>
  <c r="B78" i="1"/>
  <c r="G77" i="1"/>
  <c r="F77" i="1"/>
  <c r="D77" i="1"/>
  <c r="C77" i="1"/>
  <c r="B77" i="1"/>
  <c r="G76" i="1"/>
  <c r="G14" i="3" s="1"/>
  <c r="F76" i="1"/>
  <c r="F14" i="3" s="1"/>
  <c r="D76" i="1"/>
  <c r="D14" i="3" s="1"/>
  <c r="C76" i="1"/>
  <c r="H14" i="3" s="1"/>
  <c r="B76" i="1"/>
  <c r="B14" i="3" s="1"/>
  <c r="G75" i="1"/>
  <c r="F75" i="1"/>
  <c r="D75" i="1"/>
  <c r="C75" i="1"/>
  <c r="B75" i="1"/>
  <c r="G74" i="1"/>
  <c r="F74" i="1"/>
  <c r="D74" i="1"/>
  <c r="C74" i="1"/>
  <c r="B74" i="1"/>
  <c r="G73" i="1"/>
  <c r="F73" i="1"/>
  <c r="D73" i="1"/>
  <c r="C73" i="1"/>
  <c r="B73" i="1"/>
  <c r="G72" i="1"/>
  <c r="F72" i="1"/>
  <c r="D72" i="1"/>
  <c r="C72" i="1"/>
  <c r="B72" i="1"/>
  <c r="G71" i="1"/>
  <c r="F71" i="1"/>
  <c r="D71" i="1"/>
  <c r="C71" i="1"/>
  <c r="B71" i="1"/>
  <c r="G70" i="1"/>
  <c r="F70" i="1"/>
  <c r="D70" i="1"/>
  <c r="C70" i="1"/>
  <c r="B70" i="1"/>
  <c r="G69" i="1"/>
  <c r="G23" i="3" s="1"/>
  <c r="F69" i="1"/>
  <c r="F23" i="3" s="1"/>
  <c r="D69" i="1"/>
  <c r="D23" i="3" s="1"/>
  <c r="C69" i="1"/>
  <c r="H23" i="3" s="1"/>
  <c r="B69" i="1"/>
  <c r="G68" i="1"/>
  <c r="F68" i="1"/>
  <c r="D68" i="1"/>
  <c r="C68" i="1"/>
  <c r="B68" i="1"/>
  <c r="G67" i="1"/>
  <c r="F67" i="1"/>
  <c r="D67" i="1"/>
  <c r="C67" i="1"/>
  <c r="B67" i="1"/>
  <c r="G66" i="1"/>
  <c r="F66" i="1"/>
  <c r="D66" i="1"/>
  <c r="C66" i="1"/>
  <c r="B66" i="1"/>
  <c r="G65" i="1"/>
  <c r="G10" i="3" s="1"/>
  <c r="F65" i="1"/>
  <c r="F10" i="3" s="1"/>
  <c r="D65" i="1"/>
  <c r="D10" i="3" s="1"/>
  <c r="C65" i="1"/>
  <c r="H10" i="3" s="1"/>
  <c r="B65" i="1"/>
  <c r="B10" i="3" s="1"/>
  <c r="G64" i="1"/>
  <c r="G9" i="3" s="1"/>
  <c r="F64" i="1"/>
  <c r="F9" i="3" s="1"/>
  <c r="D64" i="1"/>
  <c r="D13" i="2" s="1"/>
  <c r="C64" i="1"/>
  <c r="H13" i="2" s="1"/>
  <c r="B64" i="1"/>
  <c r="B13" i="2" s="1"/>
  <c r="G63" i="1"/>
  <c r="F63" i="1"/>
  <c r="D63" i="1"/>
  <c r="C63" i="1"/>
  <c r="B63" i="1"/>
  <c r="G62" i="1"/>
  <c r="F62" i="1"/>
  <c r="D62" i="1"/>
  <c r="C62" i="1"/>
  <c r="B62" i="1"/>
  <c r="G61" i="1"/>
  <c r="F61" i="1"/>
  <c r="D61" i="1"/>
  <c r="C61" i="1"/>
  <c r="B61" i="1"/>
  <c r="G60" i="1"/>
  <c r="F60" i="1"/>
  <c r="D60" i="1"/>
  <c r="C60" i="1"/>
  <c r="B60" i="1"/>
  <c r="G59" i="1"/>
  <c r="F59" i="1"/>
  <c r="D59" i="1"/>
  <c r="C59" i="1"/>
  <c r="B59" i="1"/>
  <c r="G58" i="1"/>
  <c r="G8" i="3" s="1"/>
  <c r="F58" i="1"/>
  <c r="F8" i="3" s="1"/>
  <c r="D58" i="1"/>
  <c r="D23" i="2" s="1"/>
  <c r="C58" i="1"/>
  <c r="H8" i="3" s="1"/>
  <c r="B58" i="1"/>
  <c r="G57" i="1"/>
  <c r="F57" i="1"/>
  <c r="D57" i="1"/>
  <c r="C57" i="1"/>
  <c r="B57" i="1"/>
  <c r="G56" i="1"/>
  <c r="F56" i="1"/>
  <c r="D56" i="1"/>
  <c r="C56" i="1"/>
  <c r="B56" i="1"/>
  <c r="G55" i="1"/>
  <c r="F55" i="1"/>
  <c r="D55" i="1"/>
  <c r="C55" i="1"/>
  <c r="B55" i="1"/>
  <c r="G54" i="1"/>
  <c r="F54" i="1"/>
  <c r="D54" i="1"/>
  <c r="C54" i="1"/>
  <c r="B54" i="1"/>
  <c r="B29" i="3" s="1"/>
  <c r="C29" i="3" s="1"/>
  <c r="N4" i="3" s="1"/>
  <c r="G53" i="1"/>
  <c r="F53" i="1"/>
  <c r="D53" i="1"/>
  <c r="C53" i="1"/>
  <c r="B53" i="1"/>
  <c r="G52" i="1"/>
  <c r="F52" i="1"/>
  <c r="D52" i="1"/>
  <c r="C52" i="1"/>
  <c r="B52" i="1"/>
  <c r="G51" i="1"/>
  <c r="F51" i="1"/>
  <c r="D51" i="1"/>
  <c r="C51" i="1"/>
  <c r="B51" i="1"/>
  <c r="G50" i="1"/>
  <c r="F50" i="1"/>
  <c r="D50" i="1"/>
  <c r="C50" i="1"/>
  <c r="B50" i="1"/>
  <c r="G49" i="1"/>
  <c r="G22" i="2" s="1"/>
  <c r="F49" i="1"/>
  <c r="F22" i="2" s="1"/>
  <c r="D49" i="1"/>
  <c r="D22" i="2" s="1"/>
  <c r="C49" i="1"/>
  <c r="H22" i="2" s="1"/>
  <c r="B49" i="1"/>
  <c r="G48" i="1"/>
  <c r="F48" i="1"/>
  <c r="D48" i="1"/>
  <c r="C48" i="1"/>
  <c r="B48" i="1"/>
  <c r="G47" i="1"/>
  <c r="F47" i="1"/>
  <c r="D47" i="1"/>
  <c r="C47" i="1"/>
  <c r="B47" i="1"/>
  <c r="G46" i="1"/>
  <c r="G17" i="3" s="1"/>
  <c r="F46" i="1"/>
  <c r="F17" i="3" s="1"/>
  <c r="D46" i="1"/>
  <c r="D17" i="3" s="1"/>
  <c r="C46" i="1"/>
  <c r="H17" i="3" s="1"/>
  <c r="B46" i="1"/>
  <c r="G45" i="1"/>
  <c r="F45" i="1"/>
  <c r="D45" i="1"/>
  <c r="C45" i="1"/>
  <c r="B45" i="1"/>
  <c r="G44" i="1"/>
  <c r="F44" i="1"/>
  <c r="D44" i="1"/>
  <c r="C44" i="1"/>
  <c r="B44" i="1"/>
  <c r="G43" i="1"/>
  <c r="G13" i="3" s="1"/>
  <c r="F43" i="1"/>
  <c r="F13" i="3" s="1"/>
  <c r="D43" i="1"/>
  <c r="D13" i="3" s="1"/>
  <c r="C43" i="1"/>
  <c r="H13" i="3" s="1"/>
  <c r="B43" i="1"/>
  <c r="G42" i="1"/>
  <c r="F42" i="1"/>
  <c r="D42" i="1"/>
  <c r="C42" i="1"/>
  <c r="B42" i="1"/>
  <c r="G41" i="1"/>
  <c r="F41" i="1"/>
  <c r="D41" i="1"/>
  <c r="C41" i="1"/>
  <c r="B41" i="1"/>
  <c r="G40" i="1"/>
  <c r="G29" i="2" s="1"/>
  <c r="F40" i="1"/>
  <c r="F29" i="2" s="1"/>
  <c r="D40" i="1"/>
  <c r="D29" i="2" s="1"/>
  <c r="C40" i="1"/>
  <c r="H29" i="2" s="1"/>
  <c r="B40" i="1"/>
  <c r="G39" i="1"/>
  <c r="F39" i="1"/>
  <c r="D39" i="1"/>
  <c r="D7" i="3" s="1"/>
  <c r="C39" i="1"/>
  <c r="B39" i="1"/>
  <c r="G38" i="1"/>
  <c r="F38" i="1"/>
  <c r="D38" i="1"/>
  <c r="C38" i="1"/>
  <c r="B38" i="1"/>
  <c r="G37" i="1"/>
  <c r="F37" i="1"/>
  <c r="D37" i="1"/>
  <c r="C37" i="1"/>
  <c r="B37" i="1"/>
  <c r="G36" i="1"/>
  <c r="F36" i="1"/>
  <c r="D36" i="1"/>
  <c r="C36" i="1"/>
  <c r="B36" i="1"/>
  <c r="G35" i="1"/>
  <c r="G12" i="3" s="1"/>
  <c r="F35" i="1"/>
  <c r="F12" i="3" s="1"/>
  <c r="D35" i="1"/>
  <c r="D12" i="3" s="1"/>
  <c r="C35" i="1"/>
  <c r="H12" i="3" s="1"/>
  <c r="B35" i="1"/>
  <c r="B12" i="3" s="1"/>
  <c r="G34" i="1"/>
  <c r="F34" i="1"/>
  <c r="D34" i="1"/>
  <c r="C34" i="1"/>
  <c r="B34" i="1"/>
  <c r="G33" i="1"/>
  <c r="F33" i="1"/>
  <c r="D33" i="1"/>
  <c r="C33" i="1"/>
  <c r="B33" i="1"/>
  <c r="G32" i="1"/>
  <c r="F32" i="1"/>
  <c r="D32" i="1"/>
  <c r="C32" i="1"/>
  <c r="B32" i="1"/>
  <c r="G31" i="1"/>
  <c r="F31" i="1"/>
  <c r="D31" i="1"/>
  <c r="C31" i="1"/>
  <c r="B31" i="1"/>
  <c r="G30" i="1"/>
  <c r="F30" i="1"/>
  <c r="D30" i="1"/>
  <c r="C30" i="1"/>
  <c r="B30" i="1"/>
  <c r="G29" i="1"/>
  <c r="G7" i="3" s="1"/>
  <c r="F29" i="1"/>
  <c r="F7" i="3" s="1"/>
  <c r="D29" i="1"/>
  <c r="C29" i="1"/>
  <c r="H7" i="3" s="1"/>
  <c r="B29" i="1"/>
  <c r="B7" i="3" s="1"/>
  <c r="G28" i="1"/>
  <c r="F28" i="1"/>
  <c r="D28" i="1"/>
  <c r="C28" i="1"/>
  <c r="B28" i="1"/>
  <c r="G27" i="1"/>
  <c r="F27" i="1"/>
  <c r="D27" i="1"/>
  <c r="C27" i="1"/>
  <c r="B27" i="1"/>
  <c r="G26" i="1"/>
  <c r="F26" i="1"/>
  <c r="D26" i="1"/>
  <c r="C26" i="1"/>
  <c r="B26" i="1"/>
  <c r="G25" i="1"/>
  <c r="G6" i="3" s="1"/>
  <c r="F25" i="1"/>
  <c r="F6" i="3" s="1"/>
  <c r="D25" i="1"/>
  <c r="D6" i="3" s="1"/>
  <c r="C25" i="1"/>
  <c r="H6" i="3" s="1"/>
  <c r="B25" i="1"/>
  <c r="B6" i="3" s="1"/>
  <c r="G24" i="1"/>
  <c r="F24" i="1"/>
  <c r="D24" i="1"/>
  <c r="C24" i="1"/>
  <c r="B24" i="1"/>
  <c r="G23" i="1"/>
  <c r="F23" i="1"/>
  <c r="D23" i="1"/>
  <c r="C23" i="1"/>
  <c r="B23" i="1"/>
  <c r="G22" i="1"/>
  <c r="F22" i="1"/>
  <c r="D22" i="1"/>
  <c r="C22" i="1"/>
  <c r="B22" i="1"/>
  <c r="G21" i="1"/>
  <c r="F21" i="1"/>
  <c r="D21" i="1"/>
  <c r="C21" i="1"/>
  <c r="B21" i="1"/>
  <c r="G20" i="1"/>
  <c r="F20" i="1"/>
  <c r="D20" i="1"/>
  <c r="C20" i="1"/>
  <c r="B20" i="1"/>
  <c r="G19" i="1"/>
  <c r="G12" i="2" s="1"/>
  <c r="F19" i="1"/>
  <c r="F12" i="2" s="1"/>
  <c r="D19" i="1"/>
  <c r="D12" i="2" s="1"/>
  <c r="C19" i="1"/>
  <c r="B19" i="1"/>
  <c r="G18" i="1"/>
  <c r="F18" i="1"/>
  <c r="D18" i="1"/>
  <c r="C18" i="1"/>
  <c r="B18" i="1"/>
  <c r="G17" i="1"/>
  <c r="F17" i="1"/>
  <c r="D17" i="1"/>
  <c r="C17" i="1"/>
  <c r="B17" i="1"/>
  <c r="G16" i="1"/>
  <c r="G4" i="2" s="1"/>
  <c r="F16" i="1"/>
  <c r="F4" i="2" s="1"/>
  <c r="D16" i="1"/>
  <c r="D4" i="2" s="1"/>
  <c r="C16" i="1"/>
  <c r="H4" i="2" s="1"/>
  <c r="B16" i="1"/>
  <c r="G15" i="1"/>
  <c r="F15" i="1"/>
  <c r="D15" i="1"/>
  <c r="C15" i="1"/>
  <c r="B15" i="1"/>
  <c r="G14" i="1"/>
  <c r="G19" i="3" s="1"/>
  <c r="F14" i="1"/>
  <c r="F19" i="3" s="1"/>
  <c r="D14" i="1"/>
  <c r="D19" i="3" s="1"/>
  <c r="C14" i="1"/>
  <c r="H19" i="3" s="1"/>
  <c r="I19" i="3" s="1"/>
  <c r="B14" i="1"/>
  <c r="G13" i="1"/>
  <c r="F13" i="1"/>
  <c r="D13" i="1"/>
  <c r="C13" i="1"/>
  <c r="B13" i="1"/>
  <c r="G12" i="1"/>
  <c r="F12" i="1"/>
  <c r="D12" i="1"/>
  <c r="C12" i="1"/>
  <c r="B12" i="1"/>
  <c r="G11" i="1"/>
  <c r="F11" i="1"/>
  <c r="D11" i="1"/>
  <c r="C11" i="1"/>
  <c r="B11" i="1"/>
  <c r="G10" i="1"/>
  <c r="F10" i="1"/>
  <c r="D10" i="1"/>
  <c r="C10" i="1"/>
  <c r="B10" i="1"/>
  <c r="G9" i="1"/>
  <c r="F9" i="1"/>
  <c r="D9" i="1"/>
  <c r="C9" i="1"/>
  <c r="B9" i="1"/>
  <c r="G8" i="1"/>
  <c r="F8" i="1"/>
  <c r="D8" i="1"/>
  <c r="C8" i="1"/>
  <c r="B8" i="1"/>
  <c r="G7" i="1"/>
  <c r="F7" i="1"/>
  <c r="D7" i="1"/>
  <c r="C7" i="1"/>
  <c r="B7" i="1"/>
  <c r="G6" i="1"/>
  <c r="F6" i="1"/>
  <c r="D6" i="1"/>
  <c r="C6" i="1"/>
  <c r="B6" i="1"/>
  <c r="G5" i="1"/>
  <c r="G4" i="3" s="1"/>
  <c r="D5" i="1"/>
  <c r="D4" i="3" s="1"/>
  <c r="C5" i="1"/>
  <c r="H4" i="3" s="1"/>
  <c r="M3" i="3"/>
  <c r="N3" i="3"/>
  <c r="C19" i="3"/>
  <c r="Q10" i="2"/>
  <c r="D15" i="2"/>
  <c r="Q29" i="2"/>
  <c r="E9" i="3" l="1"/>
  <c r="H19" i="1"/>
  <c r="H23" i="1"/>
  <c r="H26" i="1"/>
  <c r="H46" i="1"/>
  <c r="H120" i="1"/>
  <c r="F23" i="2"/>
  <c r="H104" i="1"/>
  <c r="H38" i="1"/>
  <c r="H42" i="1"/>
  <c r="H49" i="1"/>
  <c r="H57" i="1"/>
  <c r="H60" i="1"/>
  <c r="H83" i="1"/>
  <c r="H87" i="1"/>
  <c r="H91" i="1"/>
  <c r="H95" i="1"/>
  <c r="H114" i="1"/>
  <c r="H117" i="1"/>
  <c r="H124" i="1"/>
  <c r="H128" i="1"/>
  <c r="H132" i="1"/>
  <c r="H9" i="1"/>
  <c r="H13" i="1"/>
  <c r="H89" i="1"/>
  <c r="H97" i="1"/>
  <c r="H109" i="1"/>
  <c r="H130" i="1"/>
  <c r="H134" i="1"/>
  <c r="H107" i="1"/>
  <c r="D20" i="2"/>
  <c r="H25" i="1"/>
  <c r="H98" i="1"/>
  <c r="H103" i="1"/>
  <c r="H125" i="1"/>
  <c r="H47" i="1"/>
  <c r="H62" i="1"/>
  <c r="H5" i="1"/>
  <c r="G5" i="3"/>
  <c r="H8" i="1"/>
  <c r="H12" i="1"/>
  <c r="H31" i="1"/>
  <c r="H37" i="1"/>
  <c r="H41" i="1"/>
  <c r="H44" i="1"/>
  <c r="H68" i="1"/>
  <c r="H70" i="1"/>
  <c r="H71" i="1"/>
  <c r="H75" i="1"/>
  <c r="H82" i="1"/>
  <c r="H86" i="1"/>
  <c r="H90" i="1"/>
  <c r="B25" i="2"/>
  <c r="R25" i="2" s="1"/>
  <c r="H20" i="1"/>
  <c r="H24" i="1"/>
  <c r="B17" i="3"/>
  <c r="C17" i="3" s="1"/>
  <c r="H52" i="1"/>
  <c r="H59" i="1"/>
  <c r="H63" i="1"/>
  <c r="H73" i="1"/>
  <c r="H20" i="2"/>
  <c r="H122" i="1"/>
  <c r="B23" i="3"/>
  <c r="J23" i="3" s="1"/>
  <c r="H81" i="1"/>
  <c r="H14" i="1"/>
  <c r="H35" i="1"/>
  <c r="J19" i="3"/>
  <c r="H16" i="1"/>
  <c r="H17" i="1"/>
  <c r="H18" i="1"/>
  <c r="H39" i="1"/>
  <c r="H45" i="1"/>
  <c r="H50" i="1"/>
  <c r="H67" i="1"/>
  <c r="H78" i="1"/>
  <c r="B18" i="2"/>
  <c r="C18" i="2" s="1"/>
  <c r="H116" i="1"/>
  <c r="H136" i="1"/>
  <c r="J5" i="2"/>
  <c r="I26" i="2"/>
  <c r="C26" i="2"/>
  <c r="R26" i="2"/>
  <c r="J26" i="2"/>
  <c r="C15" i="2"/>
  <c r="R15" i="2"/>
  <c r="S21" i="2"/>
  <c r="H56" i="1"/>
  <c r="H102" i="1"/>
  <c r="I5" i="2"/>
  <c r="I7" i="3"/>
  <c r="H58" i="1"/>
  <c r="H129" i="1"/>
  <c r="S15" i="2"/>
  <c r="H22" i="1"/>
  <c r="H99" i="1"/>
  <c r="S8" i="2"/>
  <c r="H135" i="1"/>
  <c r="F20" i="2"/>
  <c r="H9" i="3"/>
  <c r="H11" i="1"/>
  <c r="H15" i="1"/>
  <c r="H21" i="1"/>
  <c r="H28" i="1"/>
  <c r="H33" i="1"/>
  <c r="B22" i="2"/>
  <c r="C22" i="2" s="1"/>
  <c r="H51" i="1"/>
  <c r="H55" i="1"/>
  <c r="H61" i="1"/>
  <c r="H66" i="1"/>
  <c r="H72" i="1"/>
  <c r="H84" i="1"/>
  <c r="H85" i="1"/>
  <c r="H88" i="1"/>
  <c r="H93" i="1"/>
  <c r="F20" i="3"/>
  <c r="H101" i="1"/>
  <c r="H110" i="1"/>
  <c r="H111" i="1"/>
  <c r="H113" i="1"/>
  <c r="H118" i="1"/>
  <c r="H121" i="1"/>
  <c r="H126" i="1"/>
  <c r="H127" i="1"/>
  <c r="H131" i="1"/>
  <c r="R9" i="2"/>
  <c r="C9" i="2"/>
  <c r="S9" i="2"/>
  <c r="C15" i="3"/>
  <c r="I15" i="3"/>
  <c r="J15" i="3"/>
  <c r="H119" i="1"/>
  <c r="H100" i="1"/>
  <c r="D20" i="3"/>
  <c r="H7" i="1"/>
  <c r="H54" i="1"/>
  <c r="H115" i="1"/>
  <c r="G23" i="2"/>
  <c r="R14" i="2"/>
  <c r="H65" i="1"/>
  <c r="E8" i="3"/>
  <c r="J7" i="3"/>
  <c r="H32" i="1"/>
  <c r="H43" i="1"/>
  <c r="Q15" i="2"/>
  <c r="H79" i="1"/>
  <c r="H108" i="1"/>
  <c r="B4" i="2"/>
  <c r="J4" i="2" s="1"/>
  <c r="H69" i="1"/>
  <c r="H6" i="1"/>
  <c r="H10" i="1"/>
  <c r="H27" i="1"/>
  <c r="H29" i="1"/>
  <c r="H30" i="1"/>
  <c r="H34" i="1"/>
  <c r="H36" i="1"/>
  <c r="H40" i="1"/>
  <c r="H48" i="1"/>
  <c r="H53" i="1"/>
  <c r="H74" i="1"/>
  <c r="H77" i="1"/>
  <c r="H80" i="1"/>
  <c r="H92" i="1"/>
  <c r="H106" i="1"/>
  <c r="H133" i="1"/>
  <c r="Q18" i="2"/>
  <c r="S28" i="2"/>
  <c r="S26" i="2"/>
  <c r="S6" i="2"/>
  <c r="J7" i="2"/>
  <c r="S7" i="2"/>
  <c r="C7" i="2"/>
  <c r="R7" i="2"/>
  <c r="I7" i="2"/>
  <c r="J16" i="2"/>
  <c r="S16" i="2"/>
  <c r="C16" i="2"/>
  <c r="I16" i="2"/>
  <c r="R16" i="2"/>
  <c r="R19" i="2"/>
  <c r="C19" i="2"/>
  <c r="S19" i="2"/>
  <c r="I19" i="2"/>
  <c r="C12" i="3"/>
  <c r="I12" i="3"/>
  <c r="J12" i="3"/>
  <c r="S30" i="2"/>
  <c r="I30" i="2"/>
  <c r="J9" i="2"/>
  <c r="I9" i="2"/>
  <c r="I6" i="3"/>
  <c r="J6" i="3"/>
  <c r="C6" i="3"/>
  <c r="C20" i="3"/>
  <c r="J20" i="3"/>
  <c r="I20" i="3"/>
  <c r="I4" i="3"/>
  <c r="C4" i="3"/>
  <c r="J4" i="3"/>
  <c r="I13" i="2"/>
  <c r="J13" i="2"/>
  <c r="C13" i="2"/>
  <c r="R13" i="2"/>
  <c r="S13" i="2"/>
  <c r="J14" i="3"/>
  <c r="I15" i="2"/>
  <c r="J15" i="2"/>
  <c r="I8" i="2"/>
  <c r="C10" i="3"/>
  <c r="J10" i="3"/>
  <c r="I10" i="3"/>
  <c r="C16" i="3"/>
  <c r="I12" i="2"/>
  <c r="C12" i="2"/>
  <c r="S12" i="2"/>
  <c r="J12" i="2"/>
  <c r="R12" i="2"/>
  <c r="J21" i="3"/>
  <c r="I21" i="3"/>
  <c r="C11" i="2"/>
  <c r="S11" i="2"/>
  <c r="I11" i="2"/>
  <c r="R11" i="2"/>
  <c r="J11" i="2"/>
  <c r="I10" i="2"/>
  <c r="S10" i="2"/>
  <c r="J10" i="2"/>
  <c r="C10" i="2"/>
  <c r="R10" i="2"/>
  <c r="I5" i="3"/>
  <c r="J5" i="3"/>
  <c r="C5" i="3"/>
  <c r="J17" i="2"/>
  <c r="R27" i="2"/>
  <c r="J27" i="2"/>
  <c r="I27" i="2"/>
  <c r="C27" i="2"/>
  <c r="S27" i="2"/>
  <c r="I21" i="2"/>
  <c r="J21" i="2"/>
  <c r="C21" i="2"/>
  <c r="C24" i="2"/>
  <c r="J24" i="2"/>
  <c r="I24" i="2"/>
  <c r="S24" i="2"/>
  <c r="R24" i="2"/>
  <c r="H112" i="1"/>
  <c r="D8" i="3"/>
  <c r="F13" i="2"/>
  <c r="H22" i="3"/>
  <c r="J22" i="3" s="1"/>
  <c r="B18" i="3"/>
  <c r="B29" i="2"/>
  <c r="J29" i="2" s="1"/>
  <c r="H76" i="1"/>
  <c r="H11" i="3"/>
  <c r="J11" i="3" s="1"/>
  <c r="H16" i="3"/>
  <c r="J16" i="3" s="1"/>
  <c r="C5" i="2"/>
  <c r="E20" i="3"/>
  <c r="I14" i="3"/>
  <c r="C8" i="2"/>
  <c r="S17" i="2"/>
  <c r="J8" i="2"/>
  <c r="B20" i="2"/>
  <c r="R20" i="2" s="1"/>
  <c r="C14" i="2"/>
  <c r="R6" i="2"/>
  <c r="C17" i="2"/>
  <c r="I17" i="2"/>
  <c r="S5" i="2"/>
  <c r="B23" i="2"/>
  <c r="H123" i="1"/>
  <c r="J6" i="2"/>
  <c r="H96" i="1"/>
  <c r="C14" i="3"/>
  <c r="H94" i="1"/>
  <c r="R17" i="2"/>
  <c r="C7" i="3"/>
  <c r="D9" i="3"/>
  <c r="C11" i="3"/>
  <c r="C6" i="2"/>
  <c r="B8" i="3"/>
  <c r="R5" i="2"/>
  <c r="G13" i="2"/>
  <c r="I6" i="2"/>
  <c r="H105" i="1"/>
  <c r="H64" i="1"/>
  <c r="B13" i="3"/>
  <c r="B9" i="3"/>
  <c r="J30" i="2"/>
  <c r="R30" i="2"/>
  <c r="I28" i="2"/>
  <c r="R28" i="2"/>
  <c r="C28" i="2"/>
  <c r="J28" i="2"/>
  <c r="Q31" i="2" l="1"/>
  <c r="I23" i="3"/>
  <c r="J17" i="3"/>
  <c r="R18" i="2"/>
  <c r="I17" i="3"/>
  <c r="C23" i="3"/>
  <c r="J22" i="2"/>
  <c r="S22" i="2"/>
  <c r="R22" i="2"/>
  <c r="C25" i="2"/>
  <c r="J25" i="2"/>
  <c r="I18" i="2"/>
  <c r="I25" i="2"/>
  <c r="S18" i="2"/>
  <c r="S25" i="2"/>
  <c r="I22" i="3"/>
  <c r="I22" i="2"/>
  <c r="R4" i="2"/>
  <c r="S4" i="2"/>
  <c r="I4" i="2"/>
  <c r="C4" i="2"/>
  <c r="S14" i="2"/>
  <c r="I9" i="3"/>
  <c r="J9" i="3"/>
  <c r="C9" i="3"/>
  <c r="S23" i="2"/>
  <c r="J23" i="2"/>
  <c r="C23" i="2"/>
  <c r="R23" i="2"/>
  <c r="C18" i="3"/>
  <c r="J18" i="3"/>
  <c r="I18" i="3"/>
  <c r="I16" i="3"/>
  <c r="J8" i="3"/>
  <c r="C8" i="3"/>
  <c r="I8" i="3"/>
  <c r="I20" i="2"/>
  <c r="C20" i="2"/>
  <c r="S20" i="2"/>
  <c r="J20" i="2"/>
  <c r="I14" i="2"/>
  <c r="J14" i="2"/>
  <c r="I13" i="3"/>
  <c r="J13" i="3"/>
  <c r="C13" i="3"/>
  <c r="R29" i="2"/>
  <c r="S29" i="2"/>
  <c r="I11" i="3"/>
  <c r="I29" i="2"/>
  <c r="C29" i="2"/>
  <c r="C26" i="3" l="1"/>
  <c r="C27" i="3" s="1"/>
  <c r="M4" i="3" s="1"/>
  <c r="M7" i="3" s="1"/>
  <c r="C33" i="2"/>
  <c r="S31" i="2"/>
  <c r="C34" i="2" l="1"/>
  <c r="L4" i="2" s="1"/>
  <c r="M7" i="2" s="1"/>
  <c r="R31" i="2"/>
</calcChain>
</file>

<file path=xl/sharedStrings.xml><?xml version="1.0" encoding="utf-8"?>
<sst xmlns="http://schemas.openxmlformats.org/spreadsheetml/2006/main" count="2712" uniqueCount="821">
  <si>
    <t>Security Name</t>
  </si>
  <si>
    <t>current price</t>
  </si>
  <si>
    <t>position</t>
  </si>
  <si>
    <t>DAILY</t>
  </si>
  <si>
    <t>stop loss end of day</t>
  </si>
  <si>
    <t>ΑΛΦΑ</t>
  </si>
  <si>
    <t>ΜΥΤΙΛ</t>
  </si>
  <si>
    <t>ΟΠΑΠ</t>
  </si>
  <si>
    <t>ΔΕΗ</t>
  </si>
  <si>
    <t>ΓΔ</t>
  </si>
  <si>
    <t>PERFORM</t>
  </si>
  <si>
    <t>ΕΠΙΛΟΓΕΣ</t>
  </si>
  <si>
    <t>ΓΕΝΙΚΟΣ</t>
  </si>
  <si>
    <t>FTSE</t>
  </si>
  <si>
    <t>FTSEM</t>
  </si>
  <si>
    <t>ΔΤΡΑΠΕΖΩΝ</t>
  </si>
  <si>
    <t>ΑΡΙΘ ΜΕΤΟΧ</t>
  </si>
  <si>
    <t>ΑΡΧΙΚ ΚΕΦΑΛ</t>
  </si>
  <si>
    <t>ΑΠΟΤΙΜΗΣΗ</t>
  </si>
  <si>
    <t>Η αποτίμηση δεν περιέχει τυχόν μερίσματα</t>
  </si>
  <si>
    <t>% από δείκτη αναφοράς</t>
  </si>
  <si>
    <t xml:space="preserve"> </t>
  </si>
  <si>
    <t>days long</t>
  </si>
  <si>
    <t>days short</t>
  </si>
  <si>
    <t>entry long</t>
  </si>
  <si>
    <t>entry short</t>
  </si>
  <si>
    <t>Επεξήγηση στηλών</t>
  </si>
  <si>
    <t xml:space="preserve">current price  </t>
  </si>
  <si>
    <t>κλείσιμο μέρας</t>
  </si>
  <si>
    <t>stop loss end</t>
  </si>
  <si>
    <t>stop loss σε κλείσιμο μέρας</t>
  </si>
  <si>
    <t xml:space="preserve">days long </t>
  </si>
  <si>
    <t xml:space="preserve">days short </t>
  </si>
  <si>
    <t>πόσες μέρες είναι-ηταν long από το τελευταίο σήμα</t>
  </si>
  <si>
    <t>πόσες μέρες είναι-ηταν short από το τελευταίο σήμα</t>
  </si>
  <si>
    <t>σε ποια τιμή μπήκε Long στο τελευταίο σήμα</t>
  </si>
  <si>
    <t>σε ποια τιμή μπήκε short στο τελευταίο σήμα</t>
  </si>
  <si>
    <t>%  for stop</t>
  </si>
  <si>
    <t>stop loss eod</t>
  </si>
  <si>
    <t>υπάρχουσα θέση</t>
  </si>
  <si>
    <t>% for stop</t>
  </si>
  <si>
    <t>απόσταση σε ποσοστό για το stop</t>
  </si>
  <si>
    <t>αρχές έτους με κεφάλαιο ίσα διανεμημένο χωρίς κινήσεις απο το σύστημα και χωρίς να υπολογίζονται</t>
  </si>
  <si>
    <t>Σημείωση: Για να δωθεί σήμα χρειάζεται κλείσιμο μέρας από την τιμή του stop</t>
  </si>
  <si>
    <t>c</t>
  </si>
  <si>
    <t>mpr</t>
  </si>
  <si>
    <t>Bars l</t>
  </si>
  <si>
    <t>Val l</t>
  </si>
  <si>
    <t>Bars S</t>
  </si>
  <si>
    <t>Val s</t>
  </si>
  <si>
    <t>ΕΧΑΕ</t>
  </si>
  <si>
    <t>ΟΤΕ</t>
  </si>
  <si>
    <t>ΠΛΑΘ</t>
  </si>
  <si>
    <t>ΚΡΙ ΚΡΙ</t>
  </si>
  <si>
    <t>`</t>
  </si>
  <si>
    <t>positions</t>
  </si>
  <si>
    <t>last entry long</t>
  </si>
  <si>
    <t>last entry short</t>
  </si>
  <si>
    <t>ΑΒΑΞ</t>
  </si>
  <si>
    <t>ΕΥΠΙΚ</t>
  </si>
  <si>
    <t>ΦΛΕΞΟ</t>
  </si>
  <si>
    <t>ΚΛΜ</t>
  </si>
  <si>
    <t>ΜΕΒΑ</t>
  </si>
  <si>
    <t>ΠΛΑΙΣ</t>
  </si>
  <si>
    <t>ΙΝΚΑΤ</t>
  </si>
  <si>
    <t>ΚΟΥΕΣ</t>
  </si>
  <si>
    <t>ΑΡΑΙΓ</t>
  </si>
  <si>
    <t>ΟΤΟΕΛ</t>
  </si>
  <si>
    <t>STOCKS</t>
  </si>
  <si>
    <t>CLOSE 2014</t>
  </si>
  <si>
    <t>r</t>
  </si>
  <si>
    <t>N/A</t>
  </si>
  <si>
    <t>ΒΙΟ</t>
  </si>
  <si>
    <t>ΓΕΚΤΕΡΝΑ</t>
  </si>
  <si>
    <t>ABAX</t>
  </si>
  <si>
    <t>ABE</t>
  </si>
  <si>
    <t>ADAK20</t>
  </si>
  <si>
    <t>AEGEK</t>
  </si>
  <si>
    <t>ALKAT</t>
  </si>
  <si>
    <t>ALKO</t>
  </si>
  <si>
    <t>ALMY</t>
  </si>
  <si>
    <t>ANEK</t>
  </si>
  <si>
    <t>ARAIG</t>
  </si>
  <si>
    <t>ASKO</t>
  </si>
  <si>
    <t>ASTHR</t>
  </si>
  <si>
    <t>ATT</t>
  </si>
  <si>
    <t>AXON</t>
  </si>
  <si>
    <t>BALK</t>
  </si>
  <si>
    <t>BARG</t>
  </si>
  <si>
    <t>BARNH</t>
  </si>
  <si>
    <t>BIO</t>
  </si>
  <si>
    <t>BIOKA</t>
  </si>
  <si>
    <t>BYTE</t>
  </si>
  <si>
    <t>CENER</t>
  </si>
  <si>
    <t>DEH</t>
  </si>
  <si>
    <t>EBZ</t>
  </si>
  <si>
    <t>EEE</t>
  </si>
  <si>
    <t>EFTZI</t>
  </si>
  <si>
    <t>ELBA</t>
  </si>
  <si>
    <t>ELBE</t>
  </si>
  <si>
    <t>ELL</t>
  </si>
  <si>
    <t>ELLAKTOR</t>
  </si>
  <si>
    <t>ELPE</t>
  </si>
  <si>
    <t>ELSTR</t>
  </si>
  <si>
    <t>ELTK</t>
  </si>
  <si>
    <t>ELTON</t>
  </si>
  <si>
    <t>ETE</t>
  </si>
  <si>
    <t>ETEM</t>
  </si>
  <si>
    <t>EUROB</t>
  </si>
  <si>
    <t>EXAE</t>
  </si>
  <si>
    <t>EYAPS</t>
  </si>
  <si>
    <t>EYBRK</t>
  </si>
  <si>
    <t>EYDAP</t>
  </si>
  <si>
    <t>EYPIK</t>
  </si>
  <si>
    <t>EYPRO</t>
  </si>
  <si>
    <t>FINTO</t>
  </si>
  <si>
    <t>FLEXO</t>
  </si>
  <si>
    <t>FORTH</t>
  </si>
  <si>
    <t>FRIGO</t>
  </si>
  <si>
    <t>FRLK</t>
  </si>
  <si>
    <t>FTSE_ASE 20</t>
  </si>
  <si>
    <t>FTSEB</t>
  </si>
  <si>
    <t>FTSEM_ASE 40</t>
  </si>
  <si>
    <t>GALAX</t>
  </si>
  <si>
    <t>GD_GENIKOS DEIKTHS</t>
  </si>
  <si>
    <t>GEBKA</t>
  </si>
  <si>
    <t>GEKTERNA</t>
  </si>
  <si>
    <t>GRIV</t>
  </si>
  <si>
    <t>IATR</t>
  </si>
  <si>
    <t>INKAT</t>
  </si>
  <si>
    <t>INLOT</t>
  </si>
  <si>
    <t>INTET</t>
  </si>
  <si>
    <t>KAE - FOLI</t>
  </si>
  <si>
    <t>KAREL</t>
  </si>
  <si>
    <t>KEKR</t>
  </si>
  <si>
    <t>KLEM</t>
  </si>
  <si>
    <t>KLM</t>
  </si>
  <si>
    <t>KORDE</t>
  </si>
  <si>
    <t>KORRES</t>
  </si>
  <si>
    <t>KOYAL</t>
  </si>
  <si>
    <t>KOYES</t>
  </si>
  <si>
    <t>KREKA</t>
  </si>
  <si>
    <t>KRETA</t>
  </si>
  <si>
    <t>KRI</t>
  </si>
  <si>
    <t>KTHLA</t>
  </si>
  <si>
    <t>KYPR</t>
  </si>
  <si>
    <t>KYRIO</t>
  </si>
  <si>
    <t>KYRM</t>
  </si>
  <si>
    <t>LABI</t>
  </si>
  <si>
    <t>LAMDA</t>
  </si>
  <si>
    <t>LEBK</t>
  </si>
  <si>
    <t>MEBA</t>
  </si>
  <si>
    <t>MENTI</t>
  </si>
  <si>
    <t>MERKO</t>
  </si>
  <si>
    <t>METK</t>
  </si>
  <si>
    <t>MHXK</t>
  </si>
  <si>
    <t>MIG</t>
  </si>
  <si>
    <t>MLS</t>
  </si>
  <si>
    <t>MOH</t>
  </si>
  <si>
    <t>MONTA</t>
  </si>
  <si>
    <t>MOTO</t>
  </si>
  <si>
    <t>MOXL</t>
  </si>
  <si>
    <t>MOYZK</t>
  </si>
  <si>
    <t>MPELA</t>
  </si>
  <si>
    <t>NHR</t>
  </si>
  <si>
    <t>OLP</t>
  </si>
  <si>
    <t>OLTH</t>
  </si>
  <si>
    <t>OLYMP</t>
  </si>
  <si>
    <t>OPAP</t>
  </si>
  <si>
    <t>OTE</t>
  </si>
  <si>
    <t>OTOEL</t>
  </si>
  <si>
    <t>PARN</t>
  </si>
  <si>
    <t>PEIR</t>
  </si>
  <si>
    <t>PLAIS</t>
  </si>
  <si>
    <t>PLAKR</t>
  </si>
  <si>
    <t>PLATH</t>
  </si>
  <si>
    <t>PRAKSK</t>
  </si>
  <si>
    <t>PREZT</t>
  </si>
  <si>
    <t>REB</t>
  </si>
  <si>
    <t>SAR</t>
  </si>
  <si>
    <t>SFA</t>
  </si>
  <si>
    <t>SIDE</t>
  </si>
  <si>
    <t>SOLK</t>
  </si>
  <si>
    <t>SPEIS</t>
  </si>
  <si>
    <t>SPI</t>
  </si>
  <si>
    <t>SPYR</t>
  </si>
  <si>
    <t>TENERG</t>
  </si>
  <si>
    <t>TITK</t>
  </si>
  <si>
    <t>TRANSTOP</t>
  </si>
  <si>
    <t>XAKOR</t>
  </si>
  <si>
    <t>XATZK</t>
  </si>
  <si>
    <t>XKRAN</t>
  </si>
  <si>
    <t>YALKO</t>
  </si>
  <si>
    <t>YGEIA</t>
  </si>
  <si>
    <t>ΕΝΤΕΡ</t>
  </si>
  <si>
    <t>AAAK</t>
  </si>
  <si>
    <t>AAAP</t>
  </si>
  <si>
    <t>ABENIR</t>
  </si>
  <si>
    <t>AGKRI</t>
  </si>
  <si>
    <t>AIOLK</t>
  </si>
  <si>
    <t>AKRIT</t>
  </si>
  <si>
    <t>ALAPIS</t>
  </si>
  <si>
    <t>ALFATP</t>
  </si>
  <si>
    <t>ALSIN</t>
  </si>
  <si>
    <t>ALTEK</t>
  </si>
  <si>
    <t>ALTER</t>
  </si>
  <si>
    <t>ANDRO</t>
  </si>
  <si>
    <t>ANEMOS</t>
  </si>
  <si>
    <t>ANEP</t>
  </si>
  <si>
    <t>ANEPO</t>
  </si>
  <si>
    <t>ARBA</t>
  </si>
  <si>
    <t>ASTAK</t>
  </si>
  <si>
    <t>ATE</t>
  </si>
  <si>
    <t>ATEK</t>
  </si>
  <si>
    <t>ATERM</t>
  </si>
  <si>
    <t>ATHINA</t>
  </si>
  <si>
    <t>ATLA</t>
  </si>
  <si>
    <t>ATRAST</t>
  </si>
  <si>
    <t>ATTIK</t>
  </si>
  <si>
    <t>ATTIKA</t>
  </si>
  <si>
    <t>BETAN</t>
  </si>
  <si>
    <t>BINTA</t>
  </si>
  <si>
    <t>BIOSK</t>
  </si>
  <si>
    <t>BIOT</t>
  </si>
  <si>
    <t>BIS</t>
  </si>
  <si>
    <t>BOBOS</t>
  </si>
  <si>
    <t>BOSYS</t>
  </si>
  <si>
    <t>BOX</t>
  </si>
  <si>
    <t>DAIOS</t>
  </si>
  <si>
    <t>DAKET30</t>
  </si>
  <si>
    <t>DAKGD</t>
  </si>
  <si>
    <t>DAS</t>
  </si>
  <si>
    <t>DION</t>
  </si>
  <si>
    <t>DIXTH</t>
  </si>
  <si>
    <t>DMK</t>
  </si>
  <si>
    <t>DOL</t>
  </si>
  <si>
    <t>DOMIK</t>
  </si>
  <si>
    <t>DOYRO</t>
  </si>
  <si>
    <t>DROME</t>
  </si>
  <si>
    <t>DROYK</t>
  </si>
  <si>
    <t>EADAK20</t>
  </si>
  <si>
    <t>EADAKGD</t>
  </si>
  <si>
    <t>EBROF</t>
  </si>
  <si>
    <t>EDAKET30</t>
  </si>
  <si>
    <t>EDRA</t>
  </si>
  <si>
    <t>EDRIP</t>
  </si>
  <si>
    <t>EEEK</t>
  </si>
  <si>
    <t>EKTER</t>
  </si>
  <si>
    <t>ELAIN</t>
  </si>
  <si>
    <t>ELBIO</t>
  </si>
  <si>
    <t>ELFK</t>
  </si>
  <si>
    <t>ELGEK</t>
  </si>
  <si>
    <t>ELIN</t>
  </si>
  <si>
    <t>ELIXTH</t>
  </si>
  <si>
    <t>ELKA</t>
  </si>
  <si>
    <t>ELMPI</t>
  </si>
  <si>
    <t>ELYF</t>
  </si>
  <si>
    <t>EMDKO</t>
  </si>
  <si>
    <t>EMDPO</t>
  </si>
  <si>
    <t>ENBI</t>
  </si>
  <si>
    <t>ENKLO</t>
  </si>
  <si>
    <t>ENTER</t>
  </si>
  <si>
    <t>EPILK</t>
  </si>
  <si>
    <t>EPSIL</t>
  </si>
  <si>
    <t>ESYMB</t>
  </si>
  <si>
    <t>ETETP</t>
  </si>
  <si>
    <t>EX</t>
  </si>
  <si>
    <t>EYROM</t>
  </si>
  <si>
    <t>EYROS</t>
  </si>
  <si>
    <t>FIER</t>
  </si>
  <si>
    <t>FOYNTL</t>
  </si>
  <si>
    <t>FTSEA_ASE 140</t>
  </si>
  <si>
    <t>FTSEGT</t>
  </si>
  <si>
    <t>FTSEGTI</t>
  </si>
  <si>
    <t>FTSEMSFW</t>
  </si>
  <si>
    <t>FTSENTR</t>
  </si>
  <si>
    <t>GED</t>
  </si>
  <si>
    <t>GTE</t>
  </si>
  <si>
    <t>HLEATH</t>
  </si>
  <si>
    <t>HOL</t>
  </si>
  <si>
    <t>HRAK</t>
  </si>
  <si>
    <t>IASO</t>
  </si>
  <si>
    <t>IKONA</t>
  </si>
  <si>
    <t>IKTIN</t>
  </si>
  <si>
    <t>ILYDA</t>
  </si>
  <si>
    <t>IMPE</t>
  </si>
  <si>
    <t>INFIS</t>
  </si>
  <si>
    <t>INTEK</t>
  </si>
  <si>
    <t>INTER</t>
  </si>
  <si>
    <t>INTERKO</t>
  </si>
  <si>
    <t>INTKA</t>
  </si>
  <si>
    <t>IONA</t>
  </si>
  <si>
    <t>IPPK</t>
  </si>
  <si>
    <t>KAMP</t>
  </si>
  <si>
    <t>KANAK</t>
  </si>
  <si>
    <t>KARD</t>
  </si>
  <si>
    <t>KARTZ</t>
  </si>
  <si>
    <t>KATHI</t>
  </si>
  <si>
    <t>KEPEN</t>
  </si>
  <si>
    <t>KERAL</t>
  </si>
  <si>
    <t>KLONK</t>
  </si>
  <si>
    <t>KLONP</t>
  </si>
  <si>
    <t>KMOL</t>
  </si>
  <si>
    <t>KOMP</t>
  </si>
  <si>
    <t>KOYM</t>
  </si>
  <si>
    <t>KRHTON</t>
  </si>
  <si>
    <t>LAIKH</t>
  </si>
  <si>
    <t>LAMSA</t>
  </si>
  <si>
    <t>LANAK</t>
  </si>
  <si>
    <t>LEBP</t>
  </si>
  <si>
    <t>LIBAN</t>
  </si>
  <si>
    <t>LOGOS</t>
  </si>
  <si>
    <t>LOYLH</t>
  </si>
  <si>
    <t>LYK</t>
  </si>
  <si>
    <t>MAIK</t>
  </si>
  <si>
    <t>MARAK</t>
  </si>
  <si>
    <t>MASOP</t>
  </si>
  <si>
    <t>MATHIO</t>
  </si>
  <si>
    <t>MAXIM</t>
  </si>
  <si>
    <t>MHXP</t>
  </si>
  <si>
    <t>MIN</t>
  </si>
  <si>
    <t>MINOA</t>
  </si>
  <si>
    <t>MLANT</t>
  </si>
  <si>
    <t>MPOKA</t>
  </si>
  <si>
    <t>MPOPA</t>
  </si>
  <si>
    <t>MPTK</t>
  </si>
  <si>
    <t>NAKAS</t>
  </si>
  <si>
    <t>NAYP</t>
  </si>
  <si>
    <t>NAYT</t>
  </si>
  <si>
    <t>NEL</t>
  </si>
  <si>
    <t>NEORS</t>
  </si>
  <si>
    <t>NIKAS</t>
  </si>
  <si>
    <t>NIOYS</t>
  </si>
  <si>
    <t>NTOKXO</t>
  </si>
  <si>
    <t>NTOPLER</t>
  </si>
  <si>
    <t>NTRIART</t>
  </si>
  <si>
    <t>OLKAT</t>
  </si>
  <si>
    <t>OPTRON</t>
  </si>
  <si>
    <t>ORAORA</t>
  </si>
  <si>
    <t>PAIR</t>
  </si>
  <si>
    <t>PANGAIA</t>
  </si>
  <si>
    <t>PAP</t>
  </si>
  <si>
    <t>PASAL</t>
  </si>
  <si>
    <t>PEIRTP</t>
  </si>
  <si>
    <t>PERF</t>
  </si>
  <si>
    <t>PERS</t>
  </si>
  <si>
    <t>PETRO</t>
  </si>
  <si>
    <t>PETZK</t>
  </si>
  <si>
    <t>PHGAS</t>
  </si>
  <si>
    <t>PPAK</t>
  </si>
  <si>
    <t>PRAKSP</t>
  </si>
  <si>
    <t>PRD</t>
  </si>
  <si>
    <t>PRO</t>
  </si>
  <si>
    <t>PROF</t>
  </si>
  <si>
    <t>PSYST</t>
  </si>
  <si>
    <t>RILKE</t>
  </si>
  <si>
    <t>RINTE</t>
  </si>
  <si>
    <t>SAGD</t>
  </si>
  <si>
    <t>SAIKL</t>
  </si>
  <si>
    <t>SANYO</t>
  </si>
  <si>
    <t>SARAN</t>
  </si>
  <si>
    <t>SATOK</t>
  </si>
  <si>
    <t>SELMK</t>
  </si>
  <si>
    <t>SELO</t>
  </si>
  <si>
    <t>SENTR</t>
  </si>
  <si>
    <t>SIDMA</t>
  </si>
  <si>
    <t>SIENS</t>
  </si>
  <si>
    <t>SPINT</t>
  </si>
  <si>
    <t>SPRI</t>
  </si>
  <si>
    <t>TBANK</t>
  </si>
  <si>
    <t>TEGO</t>
  </si>
  <si>
    <t>TEKDO</t>
  </si>
  <si>
    <t>TEXT</t>
  </si>
  <si>
    <t>THLET</t>
  </si>
  <si>
    <t>TITP</t>
  </si>
  <si>
    <t>TT</t>
  </si>
  <si>
    <t>TZKA</t>
  </si>
  <si>
    <t>XAIDE</t>
  </si>
  <si>
    <t>XYLK</t>
  </si>
  <si>
    <t>XYLP</t>
  </si>
  <si>
    <t>ZAMPA</t>
  </si>
  <si>
    <t>FTSEL</t>
  </si>
  <si>
    <t>FTSES_ASE SMALL CAP80</t>
  </si>
  <si>
    <t>EUROBANK</t>
  </si>
  <si>
    <t>ΕΛΧΑ</t>
  </si>
  <si>
    <t>ΕΥΡΩΒ</t>
  </si>
  <si>
    <t>MPRIK</t>
  </si>
  <si>
    <t>ΕΛΠΕ</t>
  </si>
  <si>
    <t>ΕΤΕ</t>
  </si>
  <si>
    <t>ΑΒΕ</t>
  </si>
  <si>
    <t>ΑΤΤΙΚΑ</t>
  </si>
  <si>
    <t>ΦΡΙΓΟ</t>
  </si>
  <si>
    <t>ΙΚΤΙΝ</t>
  </si>
  <si>
    <t>ΠΕΡΦ</t>
  </si>
  <si>
    <t>ΠΡΕΖΤ</t>
  </si>
  <si>
    <t>OUTSIDERS 2020</t>
  </si>
  <si>
    <t>ΕΛΛΑΣΤ</t>
  </si>
  <si>
    <t>ΡΟΕΝ</t>
  </si>
  <si>
    <t>CNLCAP</t>
  </si>
  <si>
    <t>TITC</t>
  </si>
  <si>
    <t>ΕΠΣΙΛ</t>
  </si>
  <si>
    <t>ΣΠΕΙΣ</t>
  </si>
  <si>
    <t>ΜΠΡΙΚ</t>
  </si>
  <si>
    <t>HELMSI</t>
  </si>
  <si>
    <t>Bars L</t>
  </si>
  <si>
    <t>Entry L</t>
  </si>
  <si>
    <t>Entry S</t>
  </si>
  <si>
    <t>mpritzi</t>
  </si>
  <si>
    <t>C</t>
  </si>
  <si>
    <t>Ticker Symbol</t>
  </si>
  <si>
    <t>Location</t>
  </si>
  <si>
    <t>C:\Data_4trader\Metoxes_ASE</t>
  </si>
  <si>
    <t>FTSEA</t>
  </si>
  <si>
    <t>FTSES</t>
  </si>
  <si>
    <t>Áêßíçôçò Ðåñéïõóßáò</t>
  </si>
  <si>
    <t>Âéïìç÷áíéêÜ Ðñïúüíôá &amp; Õðçñåóßåò</t>
  </si>
  <si>
    <t>ÄÅÁ</t>
  </si>
  <si>
    <t>ÄÅÅ12</t>
  </si>
  <si>
    <t>ÅÁÄÁÊ</t>
  </si>
  <si>
    <t>Åìðüñéï</t>
  </si>
  <si>
    <t>ÊáôáóêåõÝò &amp; ÕëéêÜ</t>
  </si>
  <si>
    <t>ÌÝóá ÅíçìÝñùóçò</t>
  </si>
  <si>
    <t>ÐåôñÝëáéï &amp; ÁÝñéï</t>
  </si>
  <si>
    <t>ÐñïóùðéêÜ &amp; ÏéêéáêÜ Ðñïúüíôá</t>
  </si>
  <si>
    <t>Ôáîßäéá &amp; Áíáøõ÷Þ</t>
  </si>
  <si>
    <t>Ôå÷íïëïãßá</t>
  </si>
  <si>
    <t>Ôçëåðéêïéíùíßåò</t>
  </si>
  <si>
    <t>ÔñÜðåæåò</t>
  </si>
  <si>
    <t>Ôñüöéìá &amp; ÐïôÜ</t>
  </si>
  <si>
    <t>Õãåßá</t>
  </si>
  <si>
    <t>Õðçñåóßåò ÊïéíÞò ÙöÝëåéáò</t>
  </si>
  <si>
    <t>×çìéêÜ</t>
  </si>
  <si>
    <t>×ñçìáôïïéêïíïìéêÝò Õðçñåóßåò</t>
  </si>
  <si>
    <t>=VALUE(O5)</t>
  </si>
  <si>
    <t>ΕΛΛΑΚΤΩΡ</t>
  </si>
  <si>
    <t>ΙΝΤΕΚ</t>
  </si>
  <si>
    <t>CENERGY</t>
  </si>
  <si>
    <t>REALCONS</t>
  </si>
  <si>
    <t>CPI</t>
  </si>
  <si>
    <t>% 1/1/2023</t>
  </si>
  <si>
    <t>ΑΑΑΚ</t>
  </si>
  <si>
    <t>ΑΑΑΠ</t>
  </si>
  <si>
    <t>ΑΒΕΝΙΡ</t>
  </si>
  <si>
    <t>ΑΕΓΕΚ</t>
  </si>
  <si>
    <t>ΑΓΚΡΙ</t>
  </si>
  <si>
    <t>ΑΙΟΛΚ</t>
  </si>
  <si>
    <t>ΑΚΡΙΤ</t>
  </si>
  <si>
    <t>ΑΛΑΠΙΣ</t>
  </si>
  <si>
    <t>ΑΛΦΑΤΠ</t>
  </si>
  <si>
    <t>ΑΛΚΑΤ</t>
  </si>
  <si>
    <t>ΑΛΚΟ</t>
  </si>
  <si>
    <t>ΑΛΜΥ</t>
  </si>
  <si>
    <t>ΑΛΣΙΝ</t>
  </si>
  <si>
    <t>ΑΛΤΕΚ</t>
  </si>
  <si>
    <t>ΑΛΤΕΡ</t>
  </si>
  <si>
    <t>ΑΝΔΡΟ</t>
  </si>
  <si>
    <t>ΑΝΕΚ</t>
  </si>
  <si>
    <t>ΑΝΕΜΟΣ</t>
  </si>
  <si>
    <t>ΑΝΕΠ</t>
  </si>
  <si>
    <t>ΑΝΕΠΟ</t>
  </si>
  <si>
    <t>ΑΡΒΑ</t>
  </si>
  <si>
    <t>ΑΣΚΟ</t>
  </si>
  <si>
    <t>ΑΣΤΑΚ</t>
  </si>
  <si>
    <t>ΑΣΤΗΡ</t>
  </si>
  <si>
    <t>ΑΤΕ</t>
  </si>
  <si>
    <t>ΑΤΕΚ</t>
  </si>
  <si>
    <t>ΑΤΕΡΜ</t>
  </si>
  <si>
    <t>ΑΘΗΝΑ</t>
  </si>
  <si>
    <t>ΑΤΛΑ</t>
  </si>
  <si>
    <t>ΑΤΡΑΣΤ</t>
  </si>
  <si>
    <t>ΑΤΤ</t>
  </si>
  <si>
    <t>ΑΤΤΙΚ</t>
  </si>
  <si>
    <t>ΑΧΟΝ</t>
  </si>
  <si>
    <t>ΒΑΛΚ</t>
  </si>
  <si>
    <t>ΒΑΡΓ</t>
  </si>
  <si>
    <t>ΒΑΡΝΗ</t>
  </si>
  <si>
    <t>ΒΕΤΑΝ</t>
  </si>
  <si>
    <t>ΒΙΝΤΑ</t>
  </si>
  <si>
    <t>ΒΙΟΚΑ</t>
  </si>
  <si>
    <t>ΒΙΟΣΚ</t>
  </si>
  <si>
    <t>ΒΙΟΤ</t>
  </si>
  <si>
    <t>ΒΙΣ</t>
  </si>
  <si>
    <t>ΒΩΒΟΣ</t>
  </si>
  <si>
    <t>ΒΟΣΥΣ</t>
  </si>
  <si>
    <t>ΒΟΧ</t>
  </si>
  <si>
    <t>ΒΥΤΕ</t>
  </si>
  <si>
    <t>ΔΑΙΟΣ</t>
  </si>
  <si>
    <t>ΔΑΚΕΤ30</t>
  </si>
  <si>
    <t>ΔΑΚΓΔ</t>
  </si>
  <si>
    <t>ΔΑΣ</t>
  </si>
  <si>
    <t>ΔΙΟΝ</t>
  </si>
  <si>
    <t>ΔΙΧΘ</t>
  </si>
  <si>
    <t>ΔΜΚ</t>
  </si>
  <si>
    <t>ΔΟΛ</t>
  </si>
  <si>
    <t>ΔΟΜΙΚ</t>
  </si>
  <si>
    <t>ΔΟΥΡΟ</t>
  </si>
  <si>
    <t>ΔΡΟΜΕ</t>
  </si>
  <si>
    <t>ΔΡΟΥΚ</t>
  </si>
  <si>
    <t>ΕΑΔΑΚ20</t>
  </si>
  <si>
    <t>ΕΔΑΚΓΔ</t>
  </si>
  <si>
    <t>ΕΒΡΟΦ</t>
  </si>
  <si>
    <t>ΕΒΖ</t>
  </si>
  <si>
    <t>ΕΔΑΚΕΤ30</t>
  </si>
  <si>
    <t>ΕΔΡΑ</t>
  </si>
  <si>
    <t>ΕΔΡΙΠ</t>
  </si>
  <si>
    <t>ΕΕΕ</t>
  </si>
  <si>
    <t>ΕΕΕΚ</t>
  </si>
  <si>
    <t>ΕΦΤΖΙ</t>
  </si>
  <si>
    <t>ΕΚΤΕΡ</t>
  </si>
  <si>
    <t>ΕΛΑΙΝ</t>
  </si>
  <si>
    <t>ΕΛΒΑ</t>
  </si>
  <si>
    <t>ΕΛΒΕ</t>
  </si>
  <si>
    <t>ΕΛΒΙΟ</t>
  </si>
  <si>
    <t>ΕΛΦΚ</t>
  </si>
  <si>
    <t>ΕΛΓΕΚ</t>
  </si>
  <si>
    <t>ΕΛΙΝ</t>
  </si>
  <si>
    <t>ΕΛΙΧΘ</t>
  </si>
  <si>
    <t>ΕΛΚΑ</t>
  </si>
  <si>
    <t>ΕΛΛ</t>
  </si>
  <si>
    <t>ΕΛΜΠΙ</t>
  </si>
  <si>
    <t>ΕΛΣΤΡ</t>
  </si>
  <si>
    <t>ΕΛΤΚ</t>
  </si>
  <si>
    <t>ΕΛΤΟΝ</t>
  </si>
  <si>
    <t>ΕΛΥΦ</t>
  </si>
  <si>
    <t>ΕΜΔΚΟ</t>
  </si>
  <si>
    <t>ΕΜΔΠΟ</t>
  </si>
  <si>
    <t>ΕΝΒΙ</t>
  </si>
  <si>
    <t>ΕΝΚΛΩ</t>
  </si>
  <si>
    <t>ΕΠΙΛΚ</t>
  </si>
  <si>
    <t>ΕΣΥΜΒ</t>
  </si>
  <si>
    <t>ΕΤΕΜ</t>
  </si>
  <si>
    <t>ΕΤΕΤΠ</t>
  </si>
  <si>
    <t>ΕΧ</t>
  </si>
  <si>
    <t>ΕΥΑΠΣ</t>
  </si>
  <si>
    <t>ΕΥΒΡΚ</t>
  </si>
  <si>
    <t>ΕΥΔΑΠ</t>
  </si>
  <si>
    <t>ΕΥΠΡΟ</t>
  </si>
  <si>
    <t>ΕΥΡΟΜ</t>
  </si>
  <si>
    <t>ΕΥΡΩΣ</t>
  </si>
  <si>
    <t>ΦΙΕΡ</t>
  </si>
  <si>
    <t>ΦΙΝΤΟ</t>
  </si>
  <si>
    <t>ΦΟΡΘ</t>
  </si>
  <si>
    <t>ΦΟΥΝΤΛ</t>
  </si>
  <si>
    <t>ΦΡΛΚ</t>
  </si>
  <si>
    <t>ΓΑΛΑΞ</t>
  </si>
  <si>
    <t>ΓΕΒΚΑ</t>
  </si>
  <si>
    <t>ΓΕΔ</t>
  </si>
  <si>
    <t>ΓΡΙΒ</t>
  </si>
  <si>
    <t>ΓΤΕ</t>
  </si>
  <si>
    <t>ΗΛΕΑΘ</t>
  </si>
  <si>
    <t>ΗΟΛ</t>
  </si>
  <si>
    <t>ΗΡΑΚ</t>
  </si>
  <si>
    <t>ΙΑΣΩ</t>
  </si>
  <si>
    <t>ΙΑΤΡ</t>
  </si>
  <si>
    <t>ΙΚΟΝΑ</t>
  </si>
  <si>
    <t>ΙΛΥΔΑ</t>
  </si>
  <si>
    <t>ΙΜΠΕ</t>
  </si>
  <si>
    <t>ΙΝΦΙΣ</t>
  </si>
  <si>
    <t>ΙΝΛΟΤ</t>
  </si>
  <si>
    <t>ΙΝΤΕΡ</t>
  </si>
  <si>
    <t>ΙΝΤΕΡΚΟ</t>
  </si>
  <si>
    <t>ΙΝΤΕΤ</t>
  </si>
  <si>
    <t>ΙΝΤΚΑ</t>
  </si>
  <si>
    <t>ΙΟΝΑ</t>
  </si>
  <si>
    <t>ΙΠΠΚ</t>
  </si>
  <si>
    <t>ΦΦΓΚΡΠ</t>
  </si>
  <si>
    <t>ΚΑΜΠ</t>
  </si>
  <si>
    <t>ΚΑΝΑΚ</t>
  </si>
  <si>
    <t>ΚΑΡΔ</t>
  </si>
  <si>
    <t>ΚΑΡΕΛ</t>
  </si>
  <si>
    <t>ΚΑΡΤΖ</t>
  </si>
  <si>
    <t>ΚΑΘΗ</t>
  </si>
  <si>
    <t>ΚΕΚΡ</t>
  </si>
  <si>
    <t>ΚΕΠΕΝ</t>
  </si>
  <si>
    <t>ΚΕΡΑΛ</t>
  </si>
  <si>
    <t>ΚΛΕΜ</t>
  </si>
  <si>
    <t>ΚΛΩΝΚ</t>
  </si>
  <si>
    <t>ΚΛΩΝΠ</t>
  </si>
  <si>
    <t>ΚΜΟΛ</t>
  </si>
  <si>
    <t>ΚΟΜΠ</t>
  </si>
  <si>
    <t>ΚΟΡΔΕ</t>
  </si>
  <si>
    <t>ΚΟΡΡΕΣ</t>
  </si>
  <si>
    <t>ΚΟΥΑΛ</t>
  </si>
  <si>
    <t>ΚΟΥΜ</t>
  </si>
  <si>
    <t>ΚΡΕΚΑ</t>
  </si>
  <si>
    <t>ΚΡΕΤΑ</t>
  </si>
  <si>
    <t>ΚΡΗΤΩΝ</t>
  </si>
  <si>
    <t>ΚΡΙ</t>
  </si>
  <si>
    <t>ΚΤΗΛΑ</t>
  </si>
  <si>
    <t>ΚΥΠΡ</t>
  </si>
  <si>
    <t>ΚΥΡΙΟ</t>
  </si>
  <si>
    <t>ΚΥΡΜ</t>
  </si>
  <si>
    <t>ΛΑΒΙ</t>
  </si>
  <si>
    <t>ΛΑΙΚΗ</t>
  </si>
  <si>
    <t>ΛΑΜΔΑ</t>
  </si>
  <si>
    <t>ΛΑΜΨΑ</t>
  </si>
  <si>
    <t>ΛΑΝΑΚ</t>
  </si>
  <si>
    <t>ΛΕΒΚ</t>
  </si>
  <si>
    <t>ΛΕΒΠ</t>
  </si>
  <si>
    <t>ΛΙΒΑΝ</t>
  </si>
  <si>
    <t>ΛΟΓΟΣ</t>
  </si>
  <si>
    <t>ΛΟΥΛΗ</t>
  </si>
  <si>
    <t>ΛΥΚ</t>
  </si>
  <si>
    <t>ΜΑΙΚ</t>
  </si>
  <si>
    <t>ΜΑΡΑΚ</t>
  </si>
  <si>
    <t>ΜΑΣΟΠ</t>
  </si>
  <si>
    <t>ΜΑΘΙΟ</t>
  </si>
  <si>
    <t>ΜΑΞΙΜ</t>
  </si>
  <si>
    <t>ΜΕΝΤΙ</t>
  </si>
  <si>
    <t>ΜΕΡΚΟ</t>
  </si>
  <si>
    <t>ΜΕΤΚ</t>
  </si>
  <si>
    <t>ΜΗΧΚ</t>
  </si>
  <si>
    <t>ΜΗΧΠ</t>
  </si>
  <si>
    <t>ΜΙΓ</t>
  </si>
  <si>
    <t>ΜΙΝ</t>
  </si>
  <si>
    <t>ΜΙΝΟΑ</t>
  </si>
  <si>
    <t>ΜΛΑΝΤ</t>
  </si>
  <si>
    <t>ΜΛΣ</t>
  </si>
  <si>
    <t>ΜΟΗ</t>
  </si>
  <si>
    <t>ΜΟΝΤΑ</t>
  </si>
  <si>
    <t>ΜΟΤΟ</t>
  </si>
  <si>
    <t>ΜΟΧΛ</t>
  </si>
  <si>
    <t>ΜΟΥΖΚ</t>
  </si>
  <si>
    <t>ΜΠΕΛΑ</t>
  </si>
  <si>
    <t>ΜΠΟΚΑ</t>
  </si>
  <si>
    <t>ΜΠΟΠΑ</t>
  </si>
  <si>
    <t>ΜΠΤΚ</t>
  </si>
  <si>
    <t>ΝΑΚΑΣ</t>
  </si>
  <si>
    <t>ΝΑΥΠ</t>
  </si>
  <si>
    <t>ΝΑΥΤ</t>
  </si>
  <si>
    <t>ΝΕΛ</t>
  </si>
  <si>
    <t>ΝΕΩΡΣ</t>
  </si>
  <si>
    <t>ΝΗΡ</t>
  </si>
  <si>
    <t>ΝΙΚΑΣ</t>
  </si>
  <si>
    <t>ΝΙΟΥΣ</t>
  </si>
  <si>
    <t>ΝΤΟΚΧΟ</t>
  </si>
  <si>
    <t>ΝΤΟΠΛΕΡ</t>
  </si>
  <si>
    <t>ΝΤΡΙΑΡΤ</t>
  </si>
  <si>
    <t>ΟΛΚΑΤ</t>
  </si>
  <si>
    <t>ΟΛΠ</t>
  </si>
  <si>
    <t>ΟΛΘ</t>
  </si>
  <si>
    <t>ΟΛΥΜΠ</t>
  </si>
  <si>
    <t>ΟΠΤΡΟΝ</t>
  </si>
  <si>
    <t>ΟΡΑΟΡΑ</t>
  </si>
  <si>
    <t>ΠΑΙΡ</t>
  </si>
  <si>
    <t>ΠΑΝΓΑΙΑ</t>
  </si>
  <si>
    <t>ΠΑΠ</t>
  </si>
  <si>
    <t>ΠΑΡΝ</t>
  </si>
  <si>
    <t>ΠΑΣΑΛ</t>
  </si>
  <si>
    <t>ΠΕΙΡ</t>
  </si>
  <si>
    <t>ΠΕΙΡΤΠ</t>
  </si>
  <si>
    <t>ΠΕΡΣ</t>
  </si>
  <si>
    <t>ΠΕΤΡΟ</t>
  </si>
  <si>
    <t>ΠΕΤΖΚ</t>
  </si>
  <si>
    <t>ΠΗΓΑΣ</t>
  </si>
  <si>
    <t>ΠΛΑΚΡ</t>
  </si>
  <si>
    <t>ΠΠΑΚ</t>
  </si>
  <si>
    <t>ΠΡΑΞΚ</t>
  </si>
  <si>
    <t>ΠΡΑΞΠ</t>
  </si>
  <si>
    <t>ΠΡΔ</t>
  </si>
  <si>
    <t>ΠΡΟ</t>
  </si>
  <si>
    <t>ΠΡΟΦ</t>
  </si>
  <si>
    <t>ΠΣΥΣΤ</t>
  </si>
  <si>
    <t>ΡΙΛΚΕ</t>
  </si>
  <si>
    <t>ΡΙΝΤΕ</t>
  </si>
  <si>
    <t>ΣΑΓΔ</t>
  </si>
  <si>
    <t>ΣΑΙΚΛ</t>
  </si>
  <si>
    <t>ΣΑΝΥΟ</t>
  </si>
  <si>
    <t>ΣΑΡ</t>
  </si>
  <si>
    <t>ΣΑΡΑΝ</t>
  </si>
  <si>
    <t>ΣΑΤΟΚ</t>
  </si>
  <si>
    <t>ΣΕΛΜΚ</t>
  </si>
  <si>
    <t>ΣΕΛΟ</t>
  </si>
  <si>
    <t>ΣΕΝΤΡ</t>
  </si>
  <si>
    <t>ΣΦΑ</t>
  </si>
  <si>
    <t>ΣΙΔΕ</t>
  </si>
  <si>
    <t>ΣΙΔΜΑ</t>
  </si>
  <si>
    <t>ΣΙΕΝΣ</t>
  </si>
  <si>
    <t>ΣΩΛΚ</t>
  </si>
  <si>
    <t>ΣΠΙ</t>
  </si>
  <si>
    <t>ΣΠΙΝΤ</t>
  </si>
  <si>
    <t>ΣΠΡΙ</t>
  </si>
  <si>
    <t>ΣΠΥΡ</t>
  </si>
  <si>
    <t>ΤΒΑΝΚ</t>
  </si>
  <si>
    <t>ΤΕΓΟ</t>
  </si>
  <si>
    <t>ΤΕΚΔΟ</t>
  </si>
  <si>
    <t>ΤΕΝΕΡΓ</t>
  </si>
  <si>
    <t>ΤΕΞΤ</t>
  </si>
  <si>
    <t>ΤΗΛΕΤ</t>
  </si>
  <si>
    <t>ΤΙΤΚ</t>
  </si>
  <si>
    <t>ΤΙΤΠ</t>
  </si>
  <si>
    <t>ΤΡΑΣΤΟΡ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</si>
  <si>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</si>
  <si>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</si>
  <si>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</si>
  <si>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</si>
  <si>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</si>
  <si>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</si>
  <si>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</si>
  <si>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</si>
  <si>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</si>
  <si>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</si>
  <si>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ΑΔ</t>
  </si>
  <si>
    <t>ΑΔΑΚ</t>
  </si>
  <si>
    <t>Ακίνητης Περιουσίας</t>
  </si>
  <si>
    <t>ΔΑΠ</t>
  </si>
  <si>
    <t>Βιομηχανικά Προϊόντα &amp; Υπηρεσίες</t>
  </si>
  <si>
    <t>ΔΒΠ</t>
  </si>
  <si>
    <t>ΓΚΜΕΖΖ</t>
  </si>
  <si>
    <t>ΔΕΕ12</t>
  </si>
  <si>
    <t>ΕΑΔΑΚ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</si>
  <si>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</si>
  <si>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</si>
  <si>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</si>
  <si>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</si>
  <si>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</si>
  <si>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</si>
  <si>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ΠΡΕΜΙΑ</t>
  </si>
  <si>
    <t>ΠΡΟΝΤΕΑ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</si>
  <si>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</si>
  <si>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</si>
  <si>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</si>
  <si>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</si>
  <si>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</si>
  <si>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</si>
  <si>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ΡΕΒΟΙΛ</t>
  </si>
  <si>
    <t>ΣΑΝΜΕΖΖ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</si>
  <si>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</si>
  <si>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</si>
  <si>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</si>
  <si>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</si>
  <si>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</si>
  <si>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</si>
  <si>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Τράπεζες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</si>
  <si>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</si>
  <si>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</si>
  <si>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</si>
  <si>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</si>
  <si>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</si>
  <si>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</si>
  <si>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</si>
  <si>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ΦΒΜΕΖΖ</t>
  </si>
  <si>
    <t>Χημικά</t>
  </si>
  <si>
    <t>ΔΧΜ</t>
  </si>
  <si>
    <t>Χρηματοοικονομικές Υπηρεσίες</t>
  </si>
  <si>
    <t>ΔΧΥ</t>
  </si>
  <si>
    <t>DIMAND</t>
  </si>
  <si>
    <t>ΔΠΠ</t>
  </si>
  <si>
    <t>ΙΝΛΙΦ</t>
  </si>
  <si>
    <t>ACAG</t>
  </si>
  <si>
    <t>AD</t>
  </si>
  <si>
    <t>ADMHE</t>
  </si>
  <si>
    <t>ΑΔΜΗΕ</t>
  </si>
  <si>
    <t>ALPHA</t>
  </si>
  <si>
    <t>ASI</t>
  </si>
  <si>
    <t>ASIP</t>
  </si>
  <si>
    <t>ATHEX_ESG</t>
  </si>
  <si>
    <t>DEA</t>
  </si>
  <si>
    <t>ΔΕΑ</t>
  </si>
  <si>
    <t>DEE12</t>
  </si>
  <si>
    <t>DPP</t>
  </si>
  <si>
    <t>EADAK</t>
  </si>
  <si>
    <t>FBMEZZ</t>
  </si>
  <si>
    <t>FTSED</t>
  </si>
  <si>
    <t>GKMEZ</t>
  </si>
  <si>
    <t>INLIF</t>
  </si>
  <si>
    <t>KAIROMEZ</t>
  </si>
  <si>
    <t>ΚΑΙΡΟΜΕΖ</t>
  </si>
  <si>
    <t>MPLEKEDROS</t>
  </si>
  <si>
    <t>ΜΠΛΕΚΕΔΡΟΣ</t>
  </si>
  <si>
    <t>OPTIMA</t>
  </si>
  <si>
    <t>PREMIA</t>
  </si>
  <si>
    <t>PRONTEA</t>
  </si>
  <si>
    <t>SANMEZZ</t>
  </si>
  <si>
    <t>ΜΑΣΤΙΧΑ</t>
  </si>
  <si>
    <t>ΝΤΟΤΣΟΦΤ</t>
  </si>
  <si>
    <t>YΠΟΘΕΤΙΚΟ ΧΑΡΤΟΦΥΛΑΚΙΟ (χωρίς κινήσεις) ΑΡΧΙΚΟ ΚΕΦΑΛ. 114288</t>
  </si>
  <si>
    <t>ΕΥΡ</t>
  </si>
  <si>
    <t>απόδοση 2025</t>
  </si>
  <si>
    <t>close 2024</t>
  </si>
  <si>
    <t>κλείσιμο 2024</t>
  </si>
  <si>
    <t>ΕΠΙΛΟΓΕΣ 2025</t>
  </si>
  <si>
    <t>!!</t>
  </si>
  <si>
    <t>CLOSE 2024</t>
  </si>
  <si>
    <t>ONYX</t>
  </si>
  <si>
    <t>EVR</t>
  </si>
  <si>
    <t>AKTOR</t>
  </si>
  <si>
    <t>AKTR</t>
  </si>
  <si>
    <t>1,745</t>
  </si>
  <si>
    <t>AEM</t>
  </si>
  <si>
    <t>BOCHGR</t>
  </si>
  <si>
    <t>DAA</t>
  </si>
  <si>
    <t>ΔΑΑ</t>
  </si>
  <si>
    <t>ELXA</t>
  </si>
  <si>
    <t>FAIS</t>
  </si>
  <si>
    <t>ΦΑΙΣ</t>
  </si>
  <si>
    <t>FTSE_BM</t>
  </si>
  <si>
    <t>FTSE_CD</t>
  </si>
  <si>
    <t>FTSE_CS</t>
  </si>
  <si>
    <t>FTSE_EU</t>
  </si>
  <si>
    <t>FTSE_FS</t>
  </si>
  <si>
    <t>FTSE_IN</t>
  </si>
  <si>
    <t>FTSE_RE</t>
  </si>
  <si>
    <t>FTSE_TT</t>
  </si>
  <si>
    <t>FTSEDTR</t>
  </si>
  <si>
    <t>FTSETR</t>
  </si>
  <si>
    <t>MASTIXA</t>
  </si>
  <si>
    <t>MXGRR</t>
  </si>
  <si>
    <t>NOVAL</t>
  </si>
  <si>
    <t>NTOTSOFT</t>
  </si>
  <si>
    <t>ORLINA</t>
  </si>
  <si>
    <t>ΟΡΙΛΙΝΑ</t>
  </si>
  <si>
    <t>QLCO</t>
  </si>
  <si>
    <t>SOFTWEB</t>
  </si>
  <si>
    <t>TR_FTSEM</t>
  </si>
  <si>
    <t>TRESTATES</t>
  </si>
  <si>
    <t>ΤΡΕΣΤΑΤΕΣ</t>
  </si>
  <si>
    <t>ΔΟΜ</t>
  </si>
  <si>
    <t>X</t>
  </si>
  <si>
    <t xml:space="preserve">Σημείωση: Το υποθετικό χαρτοφυλάκιο είναι επιλογές για το 2025 και δείχνει την αποδοση απο </t>
  </si>
  <si>
    <t>MTLN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</si>
</sst>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_ ;[Red]\-0\ "/>
    <numFmt numFmtId="166" formatCode="#,##0.00%_ ;[Red]\-#,##0.00%\ "/>
    <numFmt numFmtId="167" formatCode="_(* #,##0.000_);_(* \(#,##0.000\);_(* &quot;-&quot;??_);_(@_)"/>
    <numFmt numFmtId="168" formatCode="0.0_ ;[Red]\-0.0\ "/>
    <numFmt numFmtId="169" formatCode="0.00_ ;[Red]\-0.00\ "/>
    <numFmt numFmtId="170" formatCode="#,##0.00_ ;\-#,##0.00\ "/>
  </numFmts>
  <fonts count="26" x14ac:knownFonts="1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b/>
      <sz val="14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8"/>
      <color indexed="10"/>
      <name val="Arial"/>
      <family val="2"/>
      <charset val="161"/>
    </font>
    <font>
      <b/>
      <sz val="12"/>
      <name val="Arial"/>
      <family val="2"/>
      <charset val="161"/>
    </font>
    <font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b/>
      <sz val="14"/>
      <color theme="4" tint="-0.249977111117893"/>
      <name val="Arial"/>
      <family val="2"/>
      <charset val="161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0E0E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2" fontId="2" fillId="3" borderId="0" xfId="0" applyNumberFormat="1" applyFont="1" applyFill="1"/>
    <xf numFmtId="0" fontId="17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4" fontId="10" fillId="7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2" fontId="2" fillId="5" borderId="0" xfId="0" applyNumberFormat="1" applyFont="1" applyFill="1"/>
    <xf numFmtId="2" fontId="2" fillId="5" borderId="0" xfId="0" applyNumberFormat="1" applyFont="1" applyFill="1" applyAlignment="1">
      <alignment horizontal="center"/>
    </xf>
    <xf numFmtId="9" fontId="2" fillId="5" borderId="0" xfId="0" applyNumberFormat="1" applyFont="1" applyFill="1" applyAlignment="1">
      <alignment horizontal="center"/>
    </xf>
    <xf numFmtId="9" fontId="2" fillId="5" borderId="0" xfId="0" applyNumberFormat="1" applyFont="1" applyFill="1"/>
    <xf numFmtId="2" fontId="18" fillId="5" borderId="0" xfId="0" applyNumberFormat="1" applyFont="1" applyFill="1" applyAlignment="1">
      <alignment horizontal="center"/>
    </xf>
    <xf numFmtId="2" fontId="18" fillId="5" borderId="0" xfId="0" applyNumberFormat="1" applyFont="1" applyFill="1"/>
    <xf numFmtId="0" fontId="2" fillId="8" borderId="2" xfId="0" applyFont="1" applyFill="1" applyBorder="1"/>
    <xf numFmtId="0" fontId="2" fillId="8" borderId="3" xfId="0" applyFont="1" applyFill="1" applyBorder="1"/>
    <xf numFmtId="0" fontId="9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9" fontId="6" fillId="6" borderId="6" xfId="0" applyNumberFormat="1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4" borderId="9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10" fontId="19" fillId="3" borderId="12" xfId="2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0" fillId="6" borderId="2" xfId="0" applyFill="1" applyBorder="1"/>
    <xf numFmtId="0" fontId="21" fillId="6" borderId="3" xfId="0" applyFont="1" applyFill="1" applyBorder="1" applyAlignment="1">
      <alignment horizontal="center"/>
    </xf>
    <xf numFmtId="0" fontId="0" fillId="6" borderId="4" xfId="0" applyFill="1" applyBorder="1"/>
    <xf numFmtId="0" fontId="2" fillId="3" borderId="2" xfId="0" applyFont="1" applyFill="1" applyBorder="1"/>
    <xf numFmtId="0" fontId="2" fillId="0" borderId="3" xfId="0" applyFont="1" applyBorder="1"/>
    <xf numFmtId="2" fontId="2" fillId="3" borderId="4" xfId="0" applyNumberFormat="1" applyFont="1" applyFill="1" applyBorder="1"/>
    <xf numFmtId="0" fontId="2" fillId="0" borderId="3" xfId="0" applyFont="1" applyBorder="1" applyAlignment="1">
      <alignment horizontal="left"/>
    </xf>
    <xf numFmtId="0" fontId="6" fillId="6" borderId="16" xfId="0" applyFont="1" applyFill="1" applyBorder="1" applyAlignment="1">
      <alignment horizontal="center" vertical="center"/>
    </xf>
    <xf numFmtId="10" fontId="15" fillId="6" borderId="12" xfId="2" applyNumberFormat="1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10" fontId="15" fillId="9" borderId="12" xfId="2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0" fillId="5" borderId="0" xfId="0" applyFill="1"/>
    <xf numFmtId="0" fontId="2" fillId="0" borderId="18" xfId="0" applyFont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2" fillId="0" borderId="20" xfId="0" applyFont="1" applyBorder="1" applyAlignment="1">
      <alignment horizontal="center" vertical="center"/>
    </xf>
    <xf numFmtId="165" fontId="22" fillId="0" borderId="18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2" fontId="22" fillId="4" borderId="22" xfId="0" applyNumberFormat="1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165" fontId="22" fillId="4" borderId="1" xfId="0" applyNumberFormat="1" applyFont="1" applyFill="1" applyBorder="1" applyAlignment="1">
      <alignment horizontal="center" vertical="center"/>
    </xf>
    <xf numFmtId="0" fontId="22" fillId="4" borderId="23" xfId="0" applyFont="1" applyFill="1" applyBorder="1" applyAlignment="1">
      <alignment horizontal="center" vertical="center"/>
    </xf>
    <xf numFmtId="2" fontId="22" fillId="0" borderId="22" xfId="0" applyNumberFormat="1" applyFont="1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2" fontId="22" fillId="4" borderId="24" xfId="0" applyNumberFormat="1" applyFont="1" applyFill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165" fontId="22" fillId="4" borderId="11" xfId="0" applyNumberFormat="1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167" fontId="2" fillId="0" borderId="18" xfId="1" applyNumberFormat="1" applyFont="1" applyBorder="1" applyAlignment="1">
      <alignment horizontal="center" vertical="center"/>
    </xf>
    <xf numFmtId="167" fontId="2" fillId="4" borderId="1" xfId="1" applyNumberFormat="1" applyFont="1" applyFill="1" applyBorder="1" applyAlignment="1">
      <alignment horizontal="center" vertical="center"/>
    </xf>
    <xf numFmtId="167" fontId="2" fillId="0" borderId="1" xfId="1" applyNumberFormat="1" applyFont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1" fontId="8" fillId="10" borderId="27" xfId="0" applyNumberFormat="1" applyFont="1" applyFill="1" applyBorder="1" applyAlignment="1">
      <alignment horizontal="center"/>
    </xf>
    <xf numFmtId="2" fontId="8" fillId="3" borderId="27" xfId="0" applyNumberFormat="1" applyFont="1" applyFill="1" applyBorder="1"/>
    <xf numFmtId="0" fontId="8" fillId="3" borderId="27" xfId="0" applyFont="1" applyFill="1" applyBorder="1" applyAlignment="1">
      <alignment horizontal="center"/>
    </xf>
    <xf numFmtId="0" fontId="6" fillId="0" borderId="28" xfId="0" applyFont="1" applyBorder="1" applyAlignment="1">
      <alignment vertical="center"/>
    </xf>
    <xf numFmtId="0" fontId="6" fillId="4" borderId="29" xfId="0" applyFont="1" applyFill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10" fontId="10" fillId="9" borderId="31" xfId="2" applyNumberFormat="1" applyFont="1" applyFill="1" applyBorder="1" applyAlignment="1">
      <alignment horizontal="center" vertical="center"/>
    </xf>
    <xf numFmtId="164" fontId="2" fillId="4" borderId="1" xfId="1" applyFont="1" applyFill="1" applyBorder="1" applyAlignment="1">
      <alignment horizontal="center" vertical="center"/>
    </xf>
    <xf numFmtId="169" fontId="2" fillId="0" borderId="7" xfId="0" applyNumberFormat="1" applyFont="1" applyBorder="1" applyAlignment="1">
      <alignment vertical="center"/>
    </xf>
    <xf numFmtId="169" fontId="2" fillId="4" borderId="1" xfId="0" applyNumberFormat="1" applyFont="1" applyFill="1" applyBorder="1" applyAlignment="1">
      <alignment vertical="center"/>
    </xf>
    <xf numFmtId="169" fontId="2" fillId="0" borderId="1" xfId="0" applyNumberFormat="1" applyFont="1" applyBorder="1" applyAlignment="1">
      <alignment vertical="center"/>
    </xf>
    <xf numFmtId="168" fontId="2" fillId="0" borderId="18" xfId="0" applyNumberFormat="1" applyFont="1" applyBorder="1" applyAlignment="1">
      <alignment horizontal="center" vertical="center"/>
    </xf>
    <xf numFmtId="168" fontId="2" fillId="4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2" fillId="11" borderId="0" xfId="0" applyFont="1" applyFill="1"/>
    <xf numFmtId="0" fontId="2" fillId="11" borderId="2" xfId="0" applyFont="1" applyFill="1" applyBorder="1"/>
    <xf numFmtId="0" fontId="4" fillId="11" borderId="3" xfId="0" applyFont="1" applyFill="1" applyBorder="1" applyAlignment="1">
      <alignment horizontal="center"/>
    </xf>
    <xf numFmtId="14" fontId="7" fillId="11" borderId="4" xfId="0" applyNumberFormat="1" applyFont="1" applyFill="1" applyBorder="1" applyAlignment="1">
      <alignment horizontal="center"/>
    </xf>
    <xf numFmtId="10" fontId="23" fillId="6" borderId="32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5" borderId="18" xfId="1" applyFont="1" applyFill="1" applyBorder="1" applyAlignment="1">
      <alignment horizontal="center" vertical="center"/>
    </xf>
    <xf numFmtId="164" fontId="2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1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3" fillId="2" borderId="33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49" fontId="13" fillId="2" borderId="34" xfId="0" applyNumberFormat="1" applyFont="1" applyFill="1" applyBorder="1" applyAlignment="1">
      <alignment horizontal="center" vertical="center"/>
    </xf>
    <xf numFmtId="49" fontId="16" fillId="3" borderId="35" xfId="0" applyNumberFormat="1" applyFont="1" applyFill="1" applyBorder="1" applyAlignment="1">
      <alignment horizontal="center" vertical="center"/>
    </xf>
    <xf numFmtId="49" fontId="16" fillId="3" borderId="36" xfId="0" applyNumberFormat="1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20" fillId="12" borderId="1" xfId="0" applyNumberFormat="1" applyFont="1" applyFill="1" applyBorder="1"/>
    <xf numFmtId="49" fontId="20" fillId="12" borderId="1" xfId="0" applyNumberFormat="1" applyFont="1" applyFill="1" applyBorder="1" applyAlignment="1">
      <alignment horizontal="center"/>
    </xf>
    <xf numFmtId="49" fontId="22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164" fontId="2" fillId="0" borderId="0" xfId="0" applyNumberFormat="1" applyFont="1"/>
    <xf numFmtId="170" fontId="2" fillId="5" borderId="0" xfId="1" applyNumberFormat="1" applyFont="1" applyFill="1"/>
    <xf numFmtId="170" fontId="6" fillId="6" borderId="6" xfId="1" applyNumberFormat="1" applyFont="1" applyFill="1" applyBorder="1" applyAlignment="1">
      <alignment horizontal="center" vertical="center"/>
    </xf>
    <xf numFmtId="170" fontId="2" fillId="4" borderId="1" xfId="1" applyNumberFormat="1" applyFont="1" applyFill="1" applyBorder="1" applyAlignment="1">
      <alignment horizontal="center" vertical="center"/>
    </xf>
    <xf numFmtId="170" fontId="2" fillId="0" borderId="1" xfId="1" applyNumberFormat="1" applyFont="1" applyBorder="1" applyAlignment="1">
      <alignment horizontal="center" vertical="center"/>
    </xf>
    <xf numFmtId="170" fontId="2" fillId="0" borderId="0" xfId="1" applyNumberFormat="1" applyFont="1"/>
    <xf numFmtId="170" fontId="2" fillId="0" borderId="0" xfId="1" applyNumberFormat="1" applyFont="1" applyAlignment="1">
      <alignment horizontal="left"/>
    </xf>
    <xf numFmtId="170" fontId="6" fillId="3" borderId="0" xfId="1" applyNumberFormat="1" applyFont="1" applyFill="1"/>
    <xf numFmtId="4" fontId="2" fillId="11" borderId="0" xfId="0" applyNumberFormat="1" applyFont="1" applyFill="1"/>
    <xf numFmtId="4" fontId="2" fillId="5" borderId="0" xfId="0" applyNumberFormat="1" applyFont="1" applyFill="1"/>
    <xf numFmtId="4" fontId="6" fillId="6" borderId="26" xfId="0" applyNumberFormat="1" applyFont="1" applyFill="1" applyBorder="1" applyAlignment="1">
      <alignment vertical="center"/>
    </xf>
    <xf numFmtId="4" fontId="2" fillId="0" borderId="37" xfId="1" applyNumberFormat="1" applyFont="1" applyBorder="1" applyAlignment="1">
      <alignment horizontal="center" vertical="center"/>
    </xf>
    <xf numFmtId="4" fontId="2" fillId="4" borderId="9" xfId="1" applyNumberFormat="1" applyFont="1" applyFill="1" applyBorder="1" applyAlignment="1">
      <alignment horizontal="center" vertical="center"/>
    </xf>
    <xf numFmtId="4" fontId="2" fillId="0" borderId="9" xfId="1" applyNumberFormat="1" applyFont="1" applyBorder="1" applyAlignment="1">
      <alignment horizontal="center" vertical="center"/>
    </xf>
    <xf numFmtId="4" fontId="6" fillId="3" borderId="0" xfId="0" applyNumberFormat="1" applyFont="1" applyFill="1"/>
    <xf numFmtId="4" fontId="2" fillId="0" borderId="0" xfId="0" applyNumberFormat="1" applyFont="1"/>
    <xf numFmtId="49" fontId="3" fillId="0" borderId="0" xfId="0" applyNumberFormat="1" applyFont="1"/>
    <xf numFmtId="14" fontId="13" fillId="2" borderId="22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49" fontId="25" fillId="0" borderId="0" xfId="0" applyNumberFormat="1" applyFont="1"/>
    <xf numFmtId="49" fontId="2" fillId="8" borderId="1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66" fontId="24" fillId="3" borderId="31" xfId="2" applyNumberFormat="1" applyFont="1" applyFill="1" applyBorder="1" applyAlignment="1">
      <alignment horizontal="center" vertical="center"/>
    </xf>
    <xf numFmtId="166" fontId="24" fillId="3" borderId="32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49504950495053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DAC-4D25-A2D7-5C87271F32D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2025'!$L$3,'ΕΠΙΛΟΓΕΣ 2025'!$N$3)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2025'!$L$4,'ΕΠΙΛΟΓΕΣ 2025'!$N$4)</c:f>
              <c:numCache>
                <c:formatCode>0.00%</c:formatCode>
                <c:ptCount val="2"/>
                <c:pt idx="0">
                  <c:v>0.543640952258582</c:v>
                </c:pt>
                <c:pt idx="1">
                  <c:v>0.40282505596494433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AC-4D25-A2D7-5C87271F3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75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53E-4D5D-B10A-D924E2990C3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53E-4D5D-B10A-D924E2990C3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1400.7805387723376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3E-4D5D-B10A-D924E2990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75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7-47A0-B9E5-A61A7FAB5B8E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6.35</c:v>
                </c:pt>
                <c:pt idx="2">
                  <c:v>1.05</c:v>
                </c:pt>
                <c:pt idx="3">
                  <c:v>2.355</c:v>
                </c:pt>
                <c:pt idx="4">
                  <c:v>0.5</c:v>
                </c:pt>
                <c:pt idx="5">
                  <c:v>4.5999999999999999E-2</c:v>
                </c:pt>
                <c:pt idx="6">
                  <c:v>5.57</c:v>
                </c:pt>
                <c:pt idx="7">
                  <c:v>0</c:v>
                </c:pt>
                <c:pt idx="8">
                  <c:v>28.545000000000002</c:v>
                </c:pt>
                <c:pt idx="9">
                  <c:v>2.92</c:v>
                </c:pt>
                <c:pt idx="10">
                  <c:v>3.5000000000000003E-2</c:v>
                </c:pt>
                <c:pt idx="11">
                  <c:v>6.0250000000000004</c:v>
                </c:pt>
                <c:pt idx="12">
                  <c:v>1.4E-2</c:v>
                </c:pt>
                <c:pt idx="13">
                  <c:v>0.41</c:v>
                </c:pt>
                <c:pt idx="14">
                  <c:v>1.1499999999999999</c:v>
                </c:pt>
                <c:pt idx="15">
                  <c:v>9.26</c:v>
                </c:pt>
                <c:pt idx="16">
                  <c:v>4.1000000000000002E-2</c:v>
                </c:pt>
                <c:pt idx="17">
                  <c:v>2E-3</c:v>
                </c:pt>
                <c:pt idx="18">
                  <c:v>1.62</c:v>
                </c:pt>
                <c:pt idx="19">
                  <c:v>0.18</c:v>
                </c:pt>
                <c:pt idx="20">
                  <c:v>4.96</c:v>
                </c:pt>
                <c:pt idx="21">
                  <c:v>3.6019999999999999</c:v>
                </c:pt>
                <c:pt idx="22">
                  <c:v>4.2999999999999997E-2</c:v>
                </c:pt>
                <c:pt idx="23">
                  <c:v>1.2E-2</c:v>
                </c:pt>
                <c:pt idx="24">
                  <c:v>0.76</c:v>
                </c:pt>
                <c:pt idx="25">
                  <c:v>7.6</c:v>
                </c:pt>
                <c:pt idx="26">
                  <c:v>0.27400000000000002</c:v>
                </c:pt>
                <c:pt idx="27">
                  <c:v>1.53</c:v>
                </c:pt>
                <c:pt idx="28">
                  <c:v>7.1999999999999995E-2</c:v>
                </c:pt>
                <c:pt idx="29">
                  <c:v>0.3</c:v>
                </c:pt>
                <c:pt idx="30">
                  <c:v>13.5</c:v>
                </c:pt>
                <c:pt idx="31">
                  <c:v>5.8</c:v>
                </c:pt>
                <c:pt idx="32">
                  <c:v>7064.5600999999997</c:v>
                </c:pt>
                <c:pt idx="33">
                  <c:v>4536.6899000000003</c:v>
                </c:pt>
                <c:pt idx="34">
                  <c:v>3.9</c:v>
                </c:pt>
                <c:pt idx="35">
                  <c:v>7.3</c:v>
                </c:pt>
                <c:pt idx="36">
                  <c:v>5.21</c:v>
                </c:pt>
                <c:pt idx="37">
                  <c:v>0.155</c:v>
                </c:pt>
                <c:pt idx="38">
                  <c:v>1.44</c:v>
                </c:pt>
                <c:pt idx="39">
                  <c:v>0.12</c:v>
                </c:pt>
                <c:pt idx="40">
                  <c:v>2436.3400999999999</c:v>
                </c:pt>
                <c:pt idx="41">
                  <c:v>0.76900000000000002</c:v>
                </c:pt>
                <c:pt idx="42">
                  <c:v>0</c:v>
                </c:pt>
                <c:pt idx="43">
                  <c:v>12.2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1.77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5.8</c:v>
                </c:pt>
                <c:pt idx="53">
                  <c:v>10.24</c:v>
                </c:pt>
                <c:pt idx="54">
                  <c:v>1.875</c:v>
                </c:pt>
                <c:pt idx="55">
                  <c:v>2.91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8</c:v>
                </c:pt>
                <c:pt idx="60">
                  <c:v>2.2400000000000002</c:v>
                </c:pt>
                <c:pt idx="61">
                  <c:v>1.3</c:v>
                </c:pt>
                <c:pt idx="62">
                  <c:v>3.4950000000000001</c:v>
                </c:pt>
                <c:pt idx="63">
                  <c:v>15.26</c:v>
                </c:pt>
                <c:pt idx="64">
                  <c:v>6.9</c:v>
                </c:pt>
                <c:pt idx="65">
                  <c:v>10.23</c:v>
                </c:pt>
                <c:pt idx="66">
                  <c:v>7.35</c:v>
                </c:pt>
                <c:pt idx="67">
                  <c:v>5.24</c:v>
                </c:pt>
                <c:pt idx="68">
                  <c:v>8.0500000000000007</c:v>
                </c:pt>
                <c:pt idx="69">
                  <c:v>2957.99</c:v>
                </c:pt>
                <c:pt idx="70">
                  <c:v>19264.140599999999</c:v>
                </c:pt>
                <c:pt idx="71">
                  <c:v>0</c:v>
                </c:pt>
                <c:pt idx="72">
                  <c:v>17.22</c:v>
                </c:pt>
                <c:pt idx="73">
                  <c:v>9.2799999999999994</c:v>
                </c:pt>
                <c:pt idx="74">
                  <c:v>13084.1523</c:v>
                </c:pt>
                <c:pt idx="75">
                  <c:v>0.05</c:v>
                </c:pt>
                <c:pt idx="76">
                  <c:v>0</c:v>
                </c:pt>
                <c:pt idx="77">
                  <c:v>0.64</c:v>
                </c:pt>
                <c:pt idx="78">
                  <c:v>1.9650000000000001</c:v>
                </c:pt>
                <c:pt idx="79">
                  <c:v>0.25</c:v>
                </c:pt>
                <c:pt idx="80">
                  <c:v>7949.2798000000003</c:v>
                </c:pt>
                <c:pt idx="81">
                  <c:v>0.35499999999999998</c:v>
                </c:pt>
                <c:pt idx="82">
                  <c:v>1.5</c:v>
                </c:pt>
                <c:pt idx="83">
                  <c:v>50.89</c:v>
                </c:pt>
                <c:pt idx="84">
                  <c:v>22.36</c:v>
                </c:pt>
                <c:pt idx="85">
                  <c:v>6.82</c:v>
                </c:pt>
                <c:pt idx="86">
                  <c:v>2.98</c:v>
                </c:pt>
                <c:pt idx="87">
                  <c:v>7.4999999999999997E-2</c:v>
                </c:pt>
                <c:pt idx="88">
                  <c:v>5.27</c:v>
                </c:pt>
                <c:pt idx="89">
                  <c:v>0.15</c:v>
                </c:pt>
                <c:pt idx="90">
                  <c:v>0</c:v>
                </c:pt>
                <c:pt idx="91">
                  <c:v>41.32</c:v>
                </c:pt>
                <c:pt idx="92">
                  <c:v>20.3</c:v>
                </c:pt>
                <c:pt idx="93">
                  <c:v>0.62</c:v>
                </c:pt>
                <c:pt idx="94">
                  <c:v>2.9049999999999998</c:v>
                </c:pt>
                <c:pt idx="95">
                  <c:v>0</c:v>
                </c:pt>
                <c:pt idx="96">
                  <c:v>0</c:v>
                </c:pt>
                <c:pt idx="97">
                  <c:v>5.2</c:v>
                </c:pt>
                <c:pt idx="98">
                  <c:v>2.6</c:v>
                </c:pt>
                <c:pt idx="99">
                  <c:v>0</c:v>
                </c:pt>
                <c:pt idx="100">
                  <c:v>0.56000000000000005</c:v>
                </c:pt>
                <c:pt idx="101">
                  <c:v>2.35</c:v>
                </c:pt>
                <c:pt idx="102">
                  <c:v>7.0000000000000007E-2</c:v>
                </c:pt>
                <c:pt idx="103">
                  <c:v>1.17</c:v>
                </c:pt>
                <c:pt idx="104">
                  <c:v>14.95</c:v>
                </c:pt>
                <c:pt idx="105">
                  <c:v>1.6240000000000001</c:v>
                </c:pt>
                <c:pt idx="106">
                  <c:v>0</c:v>
                </c:pt>
                <c:pt idx="107">
                  <c:v>8.3849999999999998</c:v>
                </c:pt>
                <c:pt idx="108">
                  <c:v>2.4300000000000002</c:v>
                </c:pt>
                <c:pt idx="109">
                  <c:v>2.16</c:v>
                </c:pt>
                <c:pt idx="110">
                  <c:v>1.895</c:v>
                </c:pt>
                <c:pt idx="111">
                  <c:v>3.23</c:v>
                </c:pt>
                <c:pt idx="112">
                  <c:v>0.11700000000000001</c:v>
                </c:pt>
                <c:pt idx="113">
                  <c:v>0</c:v>
                </c:pt>
                <c:pt idx="114">
                  <c:v>0</c:v>
                </c:pt>
                <c:pt idx="115">
                  <c:v>1.38</c:v>
                </c:pt>
                <c:pt idx="116">
                  <c:v>0.05</c:v>
                </c:pt>
                <c:pt idx="117">
                  <c:v>8</c:v>
                </c:pt>
                <c:pt idx="118">
                  <c:v>0.13200000000000001</c:v>
                </c:pt>
                <c:pt idx="119">
                  <c:v>12</c:v>
                </c:pt>
                <c:pt idx="120">
                  <c:v>1.306</c:v>
                </c:pt>
                <c:pt idx="121">
                  <c:v>13.045</c:v>
                </c:pt>
                <c:pt idx="122">
                  <c:v>0</c:v>
                </c:pt>
                <c:pt idx="123">
                  <c:v>5.0000000000000001E-3</c:v>
                </c:pt>
                <c:pt idx="124">
                  <c:v>3.4</c:v>
                </c:pt>
                <c:pt idx="125">
                  <c:v>1.94</c:v>
                </c:pt>
                <c:pt idx="126">
                  <c:v>5.05</c:v>
                </c:pt>
                <c:pt idx="127">
                  <c:v>5.96</c:v>
                </c:pt>
                <c:pt idx="128">
                  <c:v>3.57</c:v>
                </c:pt>
                <c:pt idx="129">
                  <c:v>7.0000000000000001E-3</c:v>
                </c:pt>
                <c:pt idx="130">
                  <c:v>7</c:v>
                </c:pt>
                <c:pt idx="131">
                  <c:v>3.8</c:v>
                </c:pt>
                <c:pt idx="132">
                  <c:v>9.2899999999999991</c:v>
                </c:pt>
                <c:pt idx="133">
                  <c:v>0.16</c:v>
                </c:pt>
                <c:pt idx="134">
                  <c:v>0</c:v>
                </c:pt>
                <c:pt idx="135">
                  <c:v>3.38</c:v>
                </c:pt>
                <c:pt idx="136">
                  <c:v>6.4799999999999996E-2</c:v>
                </c:pt>
                <c:pt idx="137">
                  <c:v>0.35899999999999999</c:v>
                </c:pt>
                <c:pt idx="138">
                  <c:v>0</c:v>
                </c:pt>
                <c:pt idx="139">
                  <c:v>8</c:v>
                </c:pt>
                <c:pt idx="140">
                  <c:v>0.40200000000000002</c:v>
                </c:pt>
                <c:pt idx="141">
                  <c:v>1.24</c:v>
                </c:pt>
                <c:pt idx="142">
                  <c:v>0.47</c:v>
                </c:pt>
                <c:pt idx="143">
                  <c:v>3.99</c:v>
                </c:pt>
                <c:pt idx="144">
                  <c:v>5215.5698000000002</c:v>
                </c:pt>
                <c:pt idx="145">
                  <c:v>8308.1103999999996</c:v>
                </c:pt>
                <c:pt idx="146">
                  <c:v>5600.3701000000001</c:v>
                </c:pt>
                <c:pt idx="147">
                  <c:v>8035.3701000000001</c:v>
                </c:pt>
                <c:pt idx="148">
                  <c:v>6546.6499000000003</c:v>
                </c:pt>
                <c:pt idx="149">
                  <c:v>10798.46</c:v>
                </c:pt>
                <c:pt idx="150">
                  <c:v>9282.5995999999996</c:v>
                </c:pt>
                <c:pt idx="151">
                  <c:v>5332.6499000000003</c:v>
                </c:pt>
                <c:pt idx="152">
                  <c:v>6600.6499000000003</c:v>
                </c:pt>
                <c:pt idx="153">
                  <c:v>1228.6899000000001</c:v>
                </c:pt>
                <c:pt idx="154">
                  <c:v>859.04</c:v>
                </c:pt>
                <c:pt idx="155">
                  <c:v>4812.2597999999998</c:v>
                </c:pt>
                <c:pt idx="156">
                  <c:v>6840.1298999999999</c:v>
                </c:pt>
                <c:pt idx="157">
                  <c:v>2046.3</c:v>
                </c:pt>
                <c:pt idx="158">
                  <c:v>3865.97</c:v>
                </c:pt>
                <c:pt idx="159">
                  <c:v>0</c:v>
                </c:pt>
                <c:pt idx="160">
                  <c:v>2735.28</c:v>
                </c:pt>
                <c:pt idx="161">
                  <c:v>5527.77</c:v>
                </c:pt>
                <c:pt idx="162">
                  <c:v>740.59</c:v>
                </c:pt>
                <c:pt idx="163">
                  <c:v>151.12</c:v>
                </c:pt>
                <c:pt idx="164">
                  <c:v>9422.5800999999992</c:v>
                </c:pt>
                <c:pt idx="165">
                  <c:v>0.7</c:v>
                </c:pt>
                <c:pt idx="166">
                  <c:v>2061.6898999999999</c:v>
                </c:pt>
                <c:pt idx="167">
                  <c:v>2.19</c:v>
                </c:pt>
                <c:pt idx="168">
                  <c:v>1.9E-2</c:v>
                </c:pt>
                <c:pt idx="169">
                  <c:v>24.16</c:v>
                </c:pt>
                <c:pt idx="170">
                  <c:v>0.5</c:v>
                </c:pt>
                <c:pt idx="171">
                  <c:v>0</c:v>
                </c:pt>
                <c:pt idx="172">
                  <c:v>0</c:v>
                </c:pt>
                <c:pt idx="173">
                  <c:v>2762.1698999999999</c:v>
                </c:pt>
                <c:pt idx="174">
                  <c:v>0.48</c:v>
                </c:pt>
                <c:pt idx="175">
                  <c:v>0</c:v>
                </c:pt>
                <c:pt idx="176">
                  <c:v>0</c:v>
                </c:pt>
                <c:pt idx="177">
                  <c:v>1.2</c:v>
                </c:pt>
                <c:pt idx="178">
                  <c:v>1.79</c:v>
                </c:pt>
                <c:pt idx="179">
                  <c:v>0</c:v>
                </c:pt>
                <c:pt idx="180">
                  <c:v>0.44350000000000001</c:v>
                </c:pt>
                <c:pt idx="181">
                  <c:v>4.8499999999999996</c:v>
                </c:pt>
                <c:pt idx="182">
                  <c:v>2.5999999999999999E-2</c:v>
                </c:pt>
                <c:pt idx="183">
                  <c:v>0</c:v>
                </c:pt>
                <c:pt idx="184">
                  <c:v>5.76</c:v>
                </c:pt>
                <c:pt idx="185">
                  <c:v>1.0820000000000001</c:v>
                </c:pt>
                <c:pt idx="186">
                  <c:v>5.89</c:v>
                </c:pt>
                <c:pt idx="187">
                  <c:v>0</c:v>
                </c:pt>
                <c:pt idx="188">
                  <c:v>2.54</c:v>
                </c:pt>
                <c:pt idx="189">
                  <c:v>1.37</c:v>
                </c:pt>
                <c:pt idx="190">
                  <c:v>3.3450000000000002</c:v>
                </c:pt>
                <c:pt idx="191">
                  <c:v>10.02</c:v>
                </c:pt>
                <c:pt idx="192">
                  <c:v>0</c:v>
                </c:pt>
                <c:pt idx="193">
                  <c:v>4.8</c:v>
                </c:pt>
                <c:pt idx="194">
                  <c:v>0.44850000000000001</c:v>
                </c:pt>
                <c:pt idx="195">
                  <c:v>2.7</c:v>
                </c:pt>
                <c:pt idx="196">
                  <c:v>3</c:v>
                </c:pt>
                <c:pt idx="197">
                  <c:v>0.14000000000000001</c:v>
                </c:pt>
                <c:pt idx="198">
                  <c:v>350</c:v>
                </c:pt>
                <c:pt idx="199">
                  <c:v>5.6</c:v>
                </c:pt>
                <c:pt idx="200">
                  <c:v>0</c:v>
                </c:pt>
                <c:pt idx="201">
                  <c:v>2.0099999999999998</c:v>
                </c:pt>
                <c:pt idx="202">
                  <c:v>1.93</c:v>
                </c:pt>
                <c:pt idx="203">
                  <c:v>8.7999999999999995E-2</c:v>
                </c:pt>
                <c:pt idx="204">
                  <c:v>2.02</c:v>
                </c:pt>
                <c:pt idx="205">
                  <c:v>0</c:v>
                </c:pt>
                <c:pt idx="206">
                  <c:v>0</c:v>
                </c:pt>
                <c:pt idx="207">
                  <c:v>2</c:v>
                </c:pt>
                <c:pt idx="208">
                  <c:v>6.0000000000000001E-3</c:v>
                </c:pt>
                <c:pt idx="209">
                  <c:v>0.47</c:v>
                </c:pt>
                <c:pt idx="210">
                  <c:v>4.28</c:v>
                </c:pt>
                <c:pt idx="211">
                  <c:v>1.33</c:v>
                </c:pt>
                <c:pt idx="212">
                  <c:v>7.16</c:v>
                </c:pt>
                <c:pt idx="213">
                  <c:v>0</c:v>
                </c:pt>
                <c:pt idx="214">
                  <c:v>0.28000000000000003</c:v>
                </c:pt>
                <c:pt idx="215">
                  <c:v>0.59099999999999997</c:v>
                </c:pt>
                <c:pt idx="216">
                  <c:v>0.78300000000000003</c:v>
                </c:pt>
                <c:pt idx="217">
                  <c:v>18.760000000000002</c:v>
                </c:pt>
                <c:pt idx="218">
                  <c:v>2.1800000000000002</c:v>
                </c:pt>
                <c:pt idx="219">
                  <c:v>0.13500000000000001</c:v>
                </c:pt>
                <c:pt idx="220">
                  <c:v>2.2000000000000002</c:v>
                </c:pt>
                <c:pt idx="221">
                  <c:v>4.5</c:v>
                </c:pt>
                <c:pt idx="222">
                  <c:v>0.81599999999999995</c:v>
                </c:pt>
                <c:pt idx="223">
                  <c:v>0.04</c:v>
                </c:pt>
                <c:pt idx="224">
                  <c:v>7.11</c:v>
                </c:pt>
                <c:pt idx="225">
                  <c:v>46</c:v>
                </c:pt>
                <c:pt idx="226">
                  <c:v>1.55</c:v>
                </c:pt>
                <c:pt idx="227">
                  <c:v>0.32</c:v>
                </c:pt>
                <c:pt idx="228">
                  <c:v>0.2</c:v>
                </c:pt>
                <c:pt idx="229">
                  <c:v>0.125</c:v>
                </c:pt>
                <c:pt idx="230">
                  <c:v>2.2599999999999998</c:v>
                </c:pt>
                <c:pt idx="231">
                  <c:v>3.35</c:v>
                </c:pt>
                <c:pt idx="232">
                  <c:v>2.7</c:v>
                </c:pt>
                <c:pt idx="233">
                  <c:v>0</c:v>
                </c:pt>
                <c:pt idx="234">
                  <c:v>0.29799999999999999</c:v>
                </c:pt>
                <c:pt idx="235">
                  <c:v>1.38</c:v>
                </c:pt>
                <c:pt idx="236">
                  <c:v>1.59</c:v>
                </c:pt>
                <c:pt idx="237">
                  <c:v>0.97</c:v>
                </c:pt>
                <c:pt idx="238">
                  <c:v>0</c:v>
                </c:pt>
                <c:pt idx="239">
                  <c:v>8.65</c:v>
                </c:pt>
                <c:pt idx="240">
                  <c:v>2.46</c:v>
                </c:pt>
                <c:pt idx="241">
                  <c:v>35.200000000000003</c:v>
                </c:pt>
                <c:pt idx="242">
                  <c:v>7.58</c:v>
                </c:pt>
                <c:pt idx="243">
                  <c:v>0.1</c:v>
                </c:pt>
                <c:pt idx="244">
                  <c:v>9.6000000000000002E-2</c:v>
                </c:pt>
                <c:pt idx="245">
                  <c:v>3.8</c:v>
                </c:pt>
                <c:pt idx="246">
                  <c:v>0.70399999999999996</c:v>
                </c:pt>
                <c:pt idx="247">
                  <c:v>2.4</c:v>
                </c:pt>
                <c:pt idx="248">
                  <c:v>0.64</c:v>
                </c:pt>
                <c:pt idx="249">
                  <c:v>0.56999999999999995</c:v>
                </c:pt>
                <c:pt idx="250">
                  <c:v>28.6</c:v>
                </c:pt>
                <c:pt idx="251">
                  <c:v>5.38</c:v>
                </c:pt>
                <c:pt idx="252">
                  <c:v>2.72</c:v>
                </c:pt>
                <c:pt idx="253">
                  <c:v>0</c:v>
                </c:pt>
                <c:pt idx="254">
                  <c:v>0.6</c:v>
                </c:pt>
                <c:pt idx="255">
                  <c:v>27.86</c:v>
                </c:pt>
                <c:pt idx="256">
                  <c:v>4.18</c:v>
                </c:pt>
                <c:pt idx="257">
                  <c:v>0.05</c:v>
                </c:pt>
                <c:pt idx="258">
                  <c:v>7.0000000000000007E-2</c:v>
                </c:pt>
                <c:pt idx="259">
                  <c:v>2.87</c:v>
                </c:pt>
                <c:pt idx="260">
                  <c:v>0.51</c:v>
                </c:pt>
                <c:pt idx="261">
                  <c:v>42.8</c:v>
                </c:pt>
                <c:pt idx="262">
                  <c:v>8915.2304999999997</c:v>
                </c:pt>
                <c:pt idx="263">
                  <c:v>3.68</c:v>
                </c:pt>
                <c:pt idx="264">
                  <c:v>1.36</c:v>
                </c:pt>
                <c:pt idx="265">
                  <c:v>5.1999999999999998E-2</c:v>
                </c:pt>
                <c:pt idx="266">
                  <c:v>7.0000000000000007E-2</c:v>
                </c:pt>
                <c:pt idx="267">
                  <c:v>0.125</c:v>
                </c:pt>
                <c:pt idx="268">
                  <c:v>0.32</c:v>
                </c:pt>
                <c:pt idx="269">
                  <c:v>0.33100000000000002</c:v>
                </c:pt>
                <c:pt idx="270">
                  <c:v>0.28999999999999998</c:v>
                </c:pt>
                <c:pt idx="271">
                  <c:v>2.66</c:v>
                </c:pt>
                <c:pt idx="272">
                  <c:v>1.8</c:v>
                </c:pt>
                <c:pt idx="273">
                  <c:v>0.85499999999999998</c:v>
                </c:pt>
                <c:pt idx="274">
                  <c:v>26</c:v>
                </c:pt>
                <c:pt idx="275">
                  <c:v>0</c:v>
                </c:pt>
                <c:pt idx="276">
                  <c:v>0</c:v>
                </c:pt>
                <c:pt idx="277">
                  <c:v>39.9</c:v>
                </c:pt>
                <c:pt idx="278">
                  <c:v>34.299999999999997</c:v>
                </c:pt>
                <c:pt idx="279">
                  <c:v>2.2999999999999998</c:v>
                </c:pt>
                <c:pt idx="280">
                  <c:v>2.34</c:v>
                </c:pt>
                <c:pt idx="281">
                  <c:v>17.2</c:v>
                </c:pt>
                <c:pt idx="282">
                  <c:v>7.8</c:v>
                </c:pt>
                <c:pt idx="283">
                  <c:v>2.1</c:v>
                </c:pt>
                <c:pt idx="284">
                  <c:v>4.46</c:v>
                </c:pt>
                <c:pt idx="285">
                  <c:v>0.77400000000000002</c:v>
                </c:pt>
                <c:pt idx="286">
                  <c:v>17.12</c:v>
                </c:pt>
                <c:pt idx="287">
                  <c:v>11.38</c:v>
                </c:pt>
                <c:pt idx="288">
                  <c:v>0.86799999999999999</c:v>
                </c:pt>
                <c:pt idx="289">
                  <c:v>6.6</c:v>
                </c:pt>
                <c:pt idx="290">
                  <c:v>2.94</c:v>
                </c:pt>
                <c:pt idx="291">
                  <c:v>7.0000000000000007E-2</c:v>
                </c:pt>
                <c:pt idx="292">
                  <c:v>1.276</c:v>
                </c:pt>
                <c:pt idx="293">
                  <c:v>7</c:v>
                </c:pt>
                <c:pt idx="294">
                  <c:v>1E-3</c:v>
                </c:pt>
                <c:pt idx="295">
                  <c:v>7.4</c:v>
                </c:pt>
                <c:pt idx="296">
                  <c:v>0.33300000000000002</c:v>
                </c:pt>
                <c:pt idx="297">
                  <c:v>8.6</c:v>
                </c:pt>
                <c:pt idx="298">
                  <c:v>0</c:v>
                </c:pt>
                <c:pt idx="299">
                  <c:v>0.13500000000000001</c:v>
                </c:pt>
                <c:pt idx="300">
                  <c:v>4.41</c:v>
                </c:pt>
                <c:pt idx="301">
                  <c:v>14.6</c:v>
                </c:pt>
                <c:pt idx="302">
                  <c:v>3.99</c:v>
                </c:pt>
                <c:pt idx="303">
                  <c:v>2.34</c:v>
                </c:pt>
                <c:pt idx="304">
                  <c:v>0</c:v>
                </c:pt>
                <c:pt idx="305">
                  <c:v>0</c:v>
                </c:pt>
                <c:pt idx="306">
                  <c:v>0.44</c:v>
                </c:pt>
                <c:pt idx="307">
                  <c:v>1.3480000000000001</c:v>
                </c:pt>
                <c:pt idx="308">
                  <c:v>4.4000000000000004</c:v>
                </c:pt>
                <c:pt idx="309">
                  <c:v>0</c:v>
                </c:pt>
                <c:pt idx="310">
                  <c:v>7.17</c:v>
                </c:pt>
                <c:pt idx="311">
                  <c:v>5.85</c:v>
                </c:pt>
                <c:pt idx="312">
                  <c:v>6.0000000000000001E-3</c:v>
                </c:pt>
                <c:pt idx="313">
                  <c:v>5.42</c:v>
                </c:pt>
                <c:pt idx="314">
                  <c:v>5.0999999999999996</c:v>
                </c:pt>
                <c:pt idx="315">
                  <c:v>1.675</c:v>
                </c:pt>
                <c:pt idx="316">
                  <c:v>0</c:v>
                </c:pt>
                <c:pt idx="317">
                  <c:v>3.2000000000000001E-2</c:v>
                </c:pt>
                <c:pt idx="318">
                  <c:v>4053.5</c:v>
                </c:pt>
                <c:pt idx="319">
                  <c:v>0</c:v>
                </c:pt>
                <c:pt idx="320">
                  <c:v>0.18820000000000001</c:v>
                </c:pt>
                <c:pt idx="321">
                  <c:v>2</c:v>
                </c:pt>
                <c:pt idx="322">
                  <c:v>12.2</c:v>
                </c:pt>
                <c:pt idx="323">
                  <c:v>1.24</c:v>
                </c:pt>
                <c:pt idx="324">
                  <c:v>2.8000000000000001E-2</c:v>
                </c:pt>
                <c:pt idx="325">
                  <c:v>0</c:v>
                </c:pt>
                <c:pt idx="326">
                  <c:v>0.27100000000000002</c:v>
                </c:pt>
                <c:pt idx="327">
                  <c:v>0.33700000000000002</c:v>
                </c:pt>
                <c:pt idx="328">
                  <c:v>0.44</c:v>
                </c:pt>
                <c:pt idx="329">
                  <c:v>0</c:v>
                </c:pt>
                <c:pt idx="330">
                  <c:v>1.7450000000000001</c:v>
                </c:pt>
                <c:pt idx="331">
                  <c:v>0</c:v>
                </c:pt>
                <c:pt idx="332">
                  <c:v>2.0299999999999998</c:v>
                </c:pt>
                <c:pt idx="333">
                  <c:v>0.61599999999999999</c:v>
                </c:pt>
                <c:pt idx="334">
                  <c:v>7.2</c:v>
                </c:pt>
                <c:pt idx="335">
                  <c:v>0.58399999999999996</c:v>
                </c:pt>
                <c:pt idx="336">
                  <c:v>8.0000000000000002E-3</c:v>
                </c:pt>
                <c:pt idx="337">
                  <c:v>0</c:v>
                </c:pt>
                <c:pt idx="338">
                  <c:v>0.13800000000000001</c:v>
                </c:pt>
                <c:pt idx="339">
                  <c:v>4.8000000000000001E-2</c:v>
                </c:pt>
                <c:pt idx="340">
                  <c:v>0</c:v>
                </c:pt>
                <c:pt idx="341">
                  <c:v>6.0000000000000001E-3</c:v>
                </c:pt>
                <c:pt idx="342">
                  <c:v>20</c:v>
                </c:pt>
                <c:pt idx="343">
                  <c:v>0.08</c:v>
                </c:pt>
                <c:pt idx="344">
                  <c:v>0.06</c:v>
                </c:pt>
                <c:pt idx="345">
                  <c:v>43.55</c:v>
                </c:pt>
                <c:pt idx="346">
                  <c:v>19.64</c:v>
                </c:pt>
                <c:pt idx="347">
                  <c:v>17.37</c:v>
                </c:pt>
                <c:pt idx="348">
                  <c:v>4148.4701999999997</c:v>
                </c:pt>
                <c:pt idx="349">
                  <c:v>1.21</c:v>
                </c:pt>
                <c:pt idx="350">
                  <c:v>1.8149999999999999</c:v>
                </c:pt>
                <c:pt idx="351">
                  <c:v>0.16800000000000001</c:v>
                </c:pt>
                <c:pt idx="352">
                  <c:v>1.43</c:v>
                </c:pt>
                <c:pt idx="353">
                  <c:v>0.77500000000000002</c:v>
                </c:pt>
                <c:pt idx="354">
                  <c:v>2.5999999999999999E-2</c:v>
                </c:pt>
                <c:pt idx="355">
                  <c:v>0.13</c:v>
                </c:pt>
                <c:pt idx="356">
                  <c:v>0.25900000000000001</c:v>
                </c:pt>
                <c:pt idx="357">
                  <c:v>0.42</c:v>
                </c:pt>
                <c:pt idx="358">
                  <c:v>0.16</c:v>
                </c:pt>
                <c:pt idx="359">
                  <c:v>0.38900000000000001</c:v>
                </c:pt>
                <c:pt idx="360">
                  <c:v>0</c:v>
                </c:pt>
                <c:pt idx="361">
                  <c:v>4478.8900999999996</c:v>
                </c:pt>
                <c:pt idx="362">
                  <c:v>8297.4199000000008</c:v>
                </c:pt>
                <c:pt idx="363">
                  <c:v>467.62</c:v>
                </c:pt>
                <c:pt idx="364">
                  <c:v>1185.6500000000001</c:v>
                </c:pt>
                <c:pt idx="365">
                  <c:v>4944.7700000000004</c:v>
                </c:pt>
                <c:pt idx="366">
                  <c:v>0</c:v>
                </c:pt>
                <c:pt idx="367">
                  <c:v>5532.4198999999999</c:v>
                </c:pt>
                <c:pt idx="368">
                  <c:v>14175.46</c:v>
                </c:pt>
                <c:pt idx="369">
                  <c:v>8368.2597999999998</c:v>
                </c:pt>
                <c:pt idx="370">
                  <c:v>2764.78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87-47A0-B9E5-A61A7FAB5B8E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7.25</c:v>
                </c:pt>
                <c:pt idx="2">
                  <c:v>9</c:v>
                </c:pt>
                <c:pt idx="3">
                  <c:v>2.4300000000000002</c:v>
                </c:pt>
                <c:pt idx="4">
                  <c:v>0.53400000000000003</c:v>
                </c:pt>
                <c:pt idx="5">
                  <c:v>0</c:v>
                </c:pt>
                <c:pt idx="6">
                  <c:v>4.75</c:v>
                </c:pt>
                <c:pt idx="7">
                  <c:v>0</c:v>
                </c:pt>
                <c:pt idx="8">
                  <c:v>29.51</c:v>
                </c:pt>
                <c:pt idx="9">
                  <c:v>2.88</c:v>
                </c:pt>
                <c:pt idx="10">
                  <c:v>0</c:v>
                </c:pt>
                <c:pt idx="11">
                  <c:v>5.99</c:v>
                </c:pt>
                <c:pt idx="12">
                  <c:v>0</c:v>
                </c:pt>
                <c:pt idx="13">
                  <c:v>0</c:v>
                </c:pt>
                <c:pt idx="14">
                  <c:v>1.04</c:v>
                </c:pt>
                <c:pt idx="15">
                  <c:v>8.93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4.78</c:v>
                </c:pt>
                <c:pt idx="21">
                  <c:v>3.4809999999999999</c:v>
                </c:pt>
                <c:pt idx="22">
                  <c:v>0</c:v>
                </c:pt>
                <c:pt idx="23">
                  <c:v>0</c:v>
                </c:pt>
                <c:pt idx="24">
                  <c:v>0.4</c:v>
                </c:pt>
                <c:pt idx="25">
                  <c:v>7.4</c:v>
                </c:pt>
                <c:pt idx="26">
                  <c:v>0.29199999999999998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13.14</c:v>
                </c:pt>
                <c:pt idx="31">
                  <c:v>0</c:v>
                </c:pt>
                <c:pt idx="32">
                  <c:v>6107.5897999999997</c:v>
                </c:pt>
                <c:pt idx="33">
                  <c:v>4337.9399000000003</c:v>
                </c:pt>
                <c:pt idx="34">
                  <c:v>3.75</c:v>
                </c:pt>
                <c:pt idx="35">
                  <c:v>7.4</c:v>
                </c:pt>
                <c:pt idx="36">
                  <c:v>0</c:v>
                </c:pt>
                <c:pt idx="37">
                  <c:v>0</c:v>
                </c:pt>
                <c:pt idx="38">
                  <c:v>1.62</c:v>
                </c:pt>
                <c:pt idx="39">
                  <c:v>0</c:v>
                </c:pt>
                <c:pt idx="40">
                  <c:v>2374.9499999999998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9.9</c:v>
                </c:pt>
                <c:pt idx="44">
                  <c:v>1.0900000000000001</c:v>
                </c:pt>
                <c:pt idx="45">
                  <c:v>0</c:v>
                </c:pt>
                <c:pt idx="46">
                  <c:v>1.82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5.85</c:v>
                </c:pt>
                <c:pt idx="53">
                  <c:v>8.11</c:v>
                </c:pt>
                <c:pt idx="54">
                  <c:v>1.89</c:v>
                </c:pt>
                <c:pt idx="55">
                  <c:v>3.15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7.58</c:v>
                </c:pt>
                <c:pt idx="60">
                  <c:v>2.2000000000000002</c:v>
                </c:pt>
                <c:pt idx="61">
                  <c:v>0</c:v>
                </c:pt>
                <c:pt idx="62">
                  <c:v>3.085</c:v>
                </c:pt>
                <c:pt idx="63">
                  <c:v>15.68</c:v>
                </c:pt>
                <c:pt idx="64">
                  <c:v>6.55</c:v>
                </c:pt>
                <c:pt idx="65">
                  <c:v>10.31</c:v>
                </c:pt>
                <c:pt idx="66">
                  <c:v>6.95</c:v>
                </c:pt>
                <c:pt idx="67">
                  <c:v>0</c:v>
                </c:pt>
                <c:pt idx="68">
                  <c:v>7.76</c:v>
                </c:pt>
                <c:pt idx="69">
                  <c:v>2850.98</c:v>
                </c:pt>
                <c:pt idx="70">
                  <c:v>18852.150399999999</c:v>
                </c:pt>
                <c:pt idx="71">
                  <c:v>0</c:v>
                </c:pt>
                <c:pt idx="72">
                  <c:v>14.06</c:v>
                </c:pt>
                <c:pt idx="73">
                  <c:v>9.66</c:v>
                </c:pt>
                <c:pt idx="74">
                  <c:v>0.32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2.11</c:v>
                </c:pt>
                <c:pt idx="79">
                  <c:v>0</c:v>
                </c:pt>
                <c:pt idx="80">
                  <c:v>8421.5596000000005</c:v>
                </c:pt>
                <c:pt idx="81">
                  <c:v>0.34200000000000003</c:v>
                </c:pt>
                <c:pt idx="82">
                  <c:v>0</c:v>
                </c:pt>
                <c:pt idx="83">
                  <c:v>53.56</c:v>
                </c:pt>
                <c:pt idx="84">
                  <c:v>1.28</c:v>
                </c:pt>
                <c:pt idx="85">
                  <c:v>0</c:v>
                </c:pt>
                <c:pt idx="86">
                  <c:v>2.97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38.799999999999997</c:v>
                </c:pt>
                <c:pt idx="92">
                  <c:v>20</c:v>
                </c:pt>
                <c:pt idx="93">
                  <c:v>0</c:v>
                </c:pt>
                <c:pt idx="94">
                  <c:v>2.9950000000000001</c:v>
                </c:pt>
                <c:pt idx="95">
                  <c:v>0</c:v>
                </c:pt>
                <c:pt idx="96">
                  <c:v>0</c:v>
                </c:pt>
                <c:pt idx="97">
                  <c:v>5.45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2.34</c:v>
                </c:pt>
                <c:pt idx="102">
                  <c:v>0</c:v>
                </c:pt>
                <c:pt idx="103">
                  <c:v>0</c:v>
                </c:pt>
                <c:pt idx="104">
                  <c:v>14.65</c:v>
                </c:pt>
                <c:pt idx="105">
                  <c:v>1.5980000000000001</c:v>
                </c:pt>
                <c:pt idx="106">
                  <c:v>7.9000000000000001E-2</c:v>
                </c:pt>
                <c:pt idx="107">
                  <c:v>8</c:v>
                </c:pt>
                <c:pt idx="108">
                  <c:v>2.4900000000000002</c:v>
                </c:pt>
                <c:pt idx="109">
                  <c:v>0</c:v>
                </c:pt>
                <c:pt idx="110">
                  <c:v>2.12</c:v>
                </c:pt>
                <c:pt idx="111">
                  <c:v>3.5350000000000001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1.47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1.27</c:v>
                </c:pt>
                <c:pt idx="121">
                  <c:v>12.6</c:v>
                </c:pt>
                <c:pt idx="122">
                  <c:v>0.20899999999999999</c:v>
                </c:pt>
                <c:pt idx="123">
                  <c:v>6.0000000000000001E-3</c:v>
                </c:pt>
                <c:pt idx="124">
                  <c:v>3.302</c:v>
                </c:pt>
                <c:pt idx="125">
                  <c:v>1.87</c:v>
                </c:pt>
                <c:pt idx="126">
                  <c:v>0</c:v>
                </c:pt>
                <c:pt idx="127">
                  <c:v>6.4</c:v>
                </c:pt>
                <c:pt idx="128">
                  <c:v>3.83</c:v>
                </c:pt>
                <c:pt idx="129">
                  <c:v>0</c:v>
                </c:pt>
                <c:pt idx="130">
                  <c:v>6.62</c:v>
                </c:pt>
                <c:pt idx="131">
                  <c:v>0</c:v>
                </c:pt>
                <c:pt idx="132">
                  <c:v>6.91</c:v>
                </c:pt>
                <c:pt idx="133">
                  <c:v>0</c:v>
                </c:pt>
                <c:pt idx="134">
                  <c:v>0.114</c:v>
                </c:pt>
                <c:pt idx="135">
                  <c:v>3.24</c:v>
                </c:pt>
                <c:pt idx="136">
                  <c:v>6.3299999999999995E-2</c:v>
                </c:pt>
                <c:pt idx="137">
                  <c:v>0</c:v>
                </c:pt>
                <c:pt idx="138">
                  <c:v>0</c:v>
                </c:pt>
                <c:pt idx="139">
                  <c:v>8.15</c:v>
                </c:pt>
                <c:pt idx="140">
                  <c:v>0</c:v>
                </c:pt>
                <c:pt idx="141">
                  <c:v>1.2849999999999999</c:v>
                </c:pt>
                <c:pt idx="142">
                  <c:v>0.45</c:v>
                </c:pt>
                <c:pt idx="143">
                  <c:v>4.125</c:v>
                </c:pt>
                <c:pt idx="144">
                  <c:v>5082.6400999999996</c:v>
                </c:pt>
                <c:pt idx="145">
                  <c:v>8502.6201000000001</c:v>
                </c:pt>
                <c:pt idx="146">
                  <c:v>5766.3397999999997</c:v>
                </c:pt>
                <c:pt idx="147">
                  <c:v>7964.77</c:v>
                </c:pt>
                <c:pt idx="148">
                  <c:v>6308.8198000000002</c:v>
                </c:pt>
                <c:pt idx="149">
                  <c:v>10488.8896</c:v>
                </c:pt>
                <c:pt idx="150">
                  <c:v>8651.1103999999996</c:v>
                </c:pt>
                <c:pt idx="151">
                  <c:v>5465.48</c:v>
                </c:pt>
                <c:pt idx="152">
                  <c:v>6350.8301000000001</c:v>
                </c:pt>
                <c:pt idx="153">
                  <c:v>1199.05</c:v>
                </c:pt>
                <c:pt idx="154">
                  <c:v>0</c:v>
                </c:pt>
                <c:pt idx="155">
                  <c:v>4707.8798999999999</c:v>
                </c:pt>
                <c:pt idx="156">
                  <c:v>0</c:v>
                </c:pt>
                <c:pt idx="157">
                  <c:v>2079.7800000000002</c:v>
                </c:pt>
                <c:pt idx="158">
                  <c:v>3765.8600999999999</c:v>
                </c:pt>
                <c:pt idx="159">
                  <c:v>890.95</c:v>
                </c:pt>
                <c:pt idx="160">
                  <c:v>2817.3899000000001</c:v>
                </c:pt>
                <c:pt idx="161">
                  <c:v>5205.75</c:v>
                </c:pt>
                <c:pt idx="162">
                  <c:v>755.09</c:v>
                </c:pt>
                <c:pt idx="163">
                  <c:v>156.66999999999999</c:v>
                </c:pt>
                <c:pt idx="164">
                  <c:v>0</c:v>
                </c:pt>
                <c:pt idx="165">
                  <c:v>0</c:v>
                </c:pt>
                <c:pt idx="166">
                  <c:v>2011.85</c:v>
                </c:pt>
                <c:pt idx="167">
                  <c:v>1.95</c:v>
                </c:pt>
                <c:pt idx="168">
                  <c:v>0</c:v>
                </c:pt>
                <c:pt idx="169">
                  <c:v>23.24</c:v>
                </c:pt>
                <c:pt idx="170">
                  <c:v>0.46700000000000003</c:v>
                </c:pt>
                <c:pt idx="171">
                  <c:v>0</c:v>
                </c:pt>
                <c:pt idx="172">
                  <c:v>0</c:v>
                </c:pt>
                <c:pt idx="173">
                  <c:v>2703.73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1.87</c:v>
                </c:pt>
                <c:pt idx="179">
                  <c:v>0</c:v>
                </c:pt>
                <c:pt idx="180">
                  <c:v>0.41</c:v>
                </c:pt>
                <c:pt idx="181">
                  <c:v>5.14</c:v>
                </c:pt>
                <c:pt idx="182">
                  <c:v>0</c:v>
                </c:pt>
                <c:pt idx="183">
                  <c:v>0</c:v>
                </c:pt>
                <c:pt idx="184">
                  <c:v>6.12</c:v>
                </c:pt>
                <c:pt idx="185">
                  <c:v>1.1240000000000001</c:v>
                </c:pt>
                <c:pt idx="186">
                  <c:v>5.98</c:v>
                </c:pt>
                <c:pt idx="187">
                  <c:v>0</c:v>
                </c:pt>
                <c:pt idx="188">
                  <c:v>2.4</c:v>
                </c:pt>
                <c:pt idx="189">
                  <c:v>1.2450000000000001</c:v>
                </c:pt>
                <c:pt idx="190">
                  <c:v>3.3149999999999999</c:v>
                </c:pt>
                <c:pt idx="191">
                  <c:v>0</c:v>
                </c:pt>
                <c:pt idx="192">
                  <c:v>0.43</c:v>
                </c:pt>
                <c:pt idx="193">
                  <c:v>0</c:v>
                </c:pt>
                <c:pt idx="194">
                  <c:v>0.47899999999999998</c:v>
                </c:pt>
                <c:pt idx="195">
                  <c:v>2.46</c:v>
                </c:pt>
                <c:pt idx="196">
                  <c:v>0</c:v>
                </c:pt>
                <c:pt idx="197">
                  <c:v>0</c:v>
                </c:pt>
                <c:pt idx="198">
                  <c:v>362</c:v>
                </c:pt>
                <c:pt idx="199">
                  <c:v>0</c:v>
                </c:pt>
                <c:pt idx="200">
                  <c:v>0.4</c:v>
                </c:pt>
                <c:pt idx="201">
                  <c:v>2.15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0.44500000000000001</c:v>
                </c:pt>
                <c:pt idx="210">
                  <c:v>0</c:v>
                </c:pt>
                <c:pt idx="211">
                  <c:v>1.38</c:v>
                </c:pt>
                <c:pt idx="212">
                  <c:v>6.76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0.78300000000000003</c:v>
                </c:pt>
                <c:pt idx="217">
                  <c:v>19.940000000000001</c:v>
                </c:pt>
                <c:pt idx="218">
                  <c:v>0</c:v>
                </c:pt>
                <c:pt idx="219">
                  <c:v>0</c:v>
                </c:pt>
                <c:pt idx="220">
                  <c:v>1.9950000000000001</c:v>
                </c:pt>
                <c:pt idx="221">
                  <c:v>0</c:v>
                </c:pt>
                <c:pt idx="222">
                  <c:v>0.83099999999999996</c:v>
                </c:pt>
                <c:pt idx="223">
                  <c:v>0</c:v>
                </c:pt>
                <c:pt idx="224">
                  <c:v>7.41</c:v>
                </c:pt>
                <c:pt idx="225">
                  <c:v>46</c:v>
                </c:pt>
                <c:pt idx="226">
                  <c:v>1.57</c:v>
                </c:pt>
                <c:pt idx="227">
                  <c:v>0</c:v>
                </c:pt>
                <c:pt idx="228">
                  <c:v>0.24199999999999999</c:v>
                </c:pt>
                <c:pt idx="229">
                  <c:v>0</c:v>
                </c:pt>
                <c:pt idx="230">
                  <c:v>2.04</c:v>
                </c:pt>
                <c:pt idx="231">
                  <c:v>3.48</c:v>
                </c:pt>
                <c:pt idx="232">
                  <c:v>2.48</c:v>
                </c:pt>
                <c:pt idx="233">
                  <c:v>0</c:v>
                </c:pt>
                <c:pt idx="234">
                  <c:v>0</c:v>
                </c:pt>
                <c:pt idx="235">
                  <c:v>1.34</c:v>
                </c:pt>
                <c:pt idx="236">
                  <c:v>1.59</c:v>
                </c:pt>
                <c:pt idx="237">
                  <c:v>0.82</c:v>
                </c:pt>
                <c:pt idx="238">
                  <c:v>0</c:v>
                </c:pt>
                <c:pt idx="239">
                  <c:v>8.9</c:v>
                </c:pt>
                <c:pt idx="240">
                  <c:v>2.5499999999999998</c:v>
                </c:pt>
                <c:pt idx="241">
                  <c:v>33.200000000000003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3.91</c:v>
                </c:pt>
                <c:pt idx="246">
                  <c:v>0.66600000000000004</c:v>
                </c:pt>
                <c:pt idx="247">
                  <c:v>2.4</c:v>
                </c:pt>
                <c:pt idx="248">
                  <c:v>0</c:v>
                </c:pt>
                <c:pt idx="249">
                  <c:v>0</c:v>
                </c:pt>
                <c:pt idx="250">
                  <c:v>25.94</c:v>
                </c:pt>
                <c:pt idx="251">
                  <c:v>5.16</c:v>
                </c:pt>
                <c:pt idx="252">
                  <c:v>2.64</c:v>
                </c:pt>
                <c:pt idx="253">
                  <c:v>0.97199999999999998</c:v>
                </c:pt>
                <c:pt idx="254">
                  <c:v>0.56000000000000005</c:v>
                </c:pt>
                <c:pt idx="255">
                  <c:v>27.3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2.96</c:v>
                </c:pt>
                <c:pt idx="260">
                  <c:v>0</c:v>
                </c:pt>
                <c:pt idx="261">
                  <c:v>44.58</c:v>
                </c:pt>
                <c:pt idx="262">
                  <c:v>0</c:v>
                </c:pt>
                <c:pt idx="263">
                  <c:v>3.4</c:v>
                </c:pt>
                <c:pt idx="264">
                  <c:v>1.4450000000000001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2.64</c:v>
                </c:pt>
                <c:pt idx="272">
                  <c:v>0</c:v>
                </c:pt>
                <c:pt idx="273">
                  <c:v>0.72499999999999998</c:v>
                </c:pt>
                <c:pt idx="274">
                  <c:v>0</c:v>
                </c:pt>
                <c:pt idx="275">
                  <c:v>0</c:v>
                </c:pt>
                <c:pt idx="276">
                  <c:v>0.54</c:v>
                </c:pt>
                <c:pt idx="277">
                  <c:v>43.65</c:v>
                </c:pt>
                <c:pt idx="278">
                  <c:v>35.4</c:v>
                </c:pt>
                <c:pt idx="279">
                  <c:v>2.34</c:v>
                </c:pt>
                <c:pt idx="280">
                  <c:v>2.17</c:v>
                </c:pt>
                <c:pt idx="281">
                  <c:v>17.8</c:v>
                </c:pt>
                <c:pt idx="282">
                  <c:v>8.07</c:v>
                </c:pt>
                <c:pt idx="283">
                  <c:v>2.2599999999999998</c:v>
                </c:pt>
                <c:pt idx="284">
                  <c:v>0</c:v>
                </c:pt>
                <c:pt idx="285">
                  <c:v>0.80400000000000005</c:v>
                </c:pt>
                <c:pt idx="286">
                  <c:v>16.309999999999999</c:v>
                </c:pt>
                <c:pt idx="287">
                  <c:v>11.02</c:v>
                </c:pt>
                <c:pt idx="288">
                  <c:v>0.89400000000000002</c:v>
                </c:pt>
                <c:pt idx="289">
                  <c:v>7.35</c:v>
                </c:pt>
                <c:pt idx="290">
                  <c:v>3.04</c:v>
                </c:pt>
                <c:pt idx="291">
                  <c:v>0</c:v>
                </c:pt>
                <c:pt idx="292">
                  <c:v>1.1100000000000001</c:v>
                </c:pt>
                <c:pt idx="293">
                  <c:v>6.65</c:v>
                </c:pt>
                <c:pt idx="294">
                  <c:v>0</c:v>
                </c:pt>
                <c:pt idx="295">
                  <c:v>6.95</c:v>
                </c:pt>
                <c:pt idx="296">
                  <c:v>0</c:v>
                </c:pt>
                <c:pt idx="297">
                  <c:v>8.8800000000000008</c:v>
                </c:pt>
                <c:pt idx="298">
                  <c:v>0</c:v>
                </c:pt>
                <c:pt idx="299">
                  <c:v>0</c:v>
                </c:pt>
                <c:pt idx="300">
                  <c:v>4.5999999999999996</c:v>
                </c:pt>
                <c:pt idx="301">
                  <c:v>15</c:v>
                </c:pt>
                <c:pt idx="302">
                  <c:v>4.01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0.46</c:v>
                </c:pt>
                <c:pt idx="307">
                  <c:v>1.3</c:v>
                </c:pt>
                <c:pt idx="308">
                  <c:v>0</c:v>
                </c:pt>
                <c:pt idx="309">
                  <c:v>0</c:v>
                </c:pt>
                <c:pt idx="310">
                  <c:v>7.28</c:v>
                </c:pt>
                <c:pt idx="311">
                  <c:v>6</c:v>
                </c:pt>
                <c:pt idx="312">
                  <c:v>0</c:v>
                </c:pt>
                <c:pt idx="313">
                  <c:v>5.25</c:v>
                </c:pt>
                <c:pt idx="314">
                  <c:v>5.2</c:v>
                </c:pt>
                <c:pt idx="315">
                  <c:v>1.66</c:v>
                </c:pt>
                <c:pt idx="316">
                  <c:v>0</c:v>
                </c:pt>
                <c:pt idx="317">
                  <c:v>0</c:v>
                </c:pt>
                <c:pt idx="318">
                  <c:v>3955.3998999999999</c:v>
                </c:pt>
                <c:pt idx="319">
                  <c:v>0</c:v>
                </c:pt>
                <c:pt idx="320">
                  <c:v>0.19400000000000001</c:v>
                </c:pt>
                <c:pt idx="321">
                  <c:v>0</c:v>
                </c:pt>
                <c:pt idx="322">
                  <c:v>12.48</c:v>
                </c:pt>
                <c:pt idx="323">
                  <c:v>1.1100000000000001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0.32</c:v>
                </c:pt>
                <c:pt idx="328">
                  <c:v>0</c:v>
                </c:pt>
                <c:pt idx="329">
                  <c:v>1.04</c:v>
                </c:pt>
                <c:pt idx="330">
                  <c:v>1.63</c:v>
                </c:pt>
                <c:pt idx="331">
                  <c:v>6.9000000000000006E-2</c:v>
                </c:pt>
                <c:pt idx="332">
                  <c:v>1.98</c:v>
                </c:pt>
                <c:pt idx="333">
                  <c:v>0</c:v>
                </c:pt>
                <c:pt idx="334">
                  <c:v>7.7</c:v>
                </c:pt>
                <c:pt idx="335">
                  <c:v>0.60199999999999998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42.3</c:v>
                </c:pt>
                <c:pt idx="346">
                  <c:v>17.260000000000002</c:v>
                </c:pt>
                <c:pt idx="347">
                  <c:v>0</c:v>
                </c:pt>
                <c:pt idx="348">
                  <c:v>0</c:v>
                </c:pt>
                <c:pt idx="349">
                  <c:v>1.2</c:v>
                </c:pt>
                <c:pt idx="350">
                  <c:v>1.74</c:v>
                </c:pt>
                <c:pt idx="351">
                  <c:v>0</c:v>
                </c:pt>
                <c:pt idx="352">
                  <c:v>1.3</c:v>
                </c:pt>
                <c:pt idx="353">
                  <c:v>0.72</c:v>
                </c:pt>
                <c:pt idx="354">
                  <c:v>0</c:v>
                </c:pt>
                <c:pt idx="355">
                  <c:v>0</c:v>
                </c:pt>
                <c:pt idx="356">
                  <c:v>0.26900000000000002</c:v>
                </c:pt>
                <c:pt idx="357">
                  <c:v>0.46</c:v>
                </c:pt>
                <c:pt idx="358">
                  <c:v>0</c:v>
                </c:pt>
                <c:pt idx="359">
                  <c:v>0</c:v>
                </c:pt>
                <c:pt idx="360">
                  <c:v>5.2</c:v>
                </c:pt>
                <c:pt idx="361">
                  <c:v>4406.0200000000004</c:v>
                </c:pt>
                <c:pt idx="362">
                  <c:v>8080.6298999999999</c:v>
                </c:pt>
                <c:pt idx="363">
                  <c:v>0</c:v>
                </c:pt>
                <c:pt idx="364">
                  <c:v>1149.23</c:v>
                </c:pt>
                <c:pt idx="365">
                  <c:v>4566.4502000000002</c:v>
                </c:pt>
                <c:pt idx="366">
                  <c:v>0</c:v>
                </c:pt>
                <c:pt idx="367">
                  <c:v>5386.8397999999997</c:v>
                </c:pt>
                <c:pt idx="368">
                  <c:v>13446.5098</c:v>
                </c:pt>
                <c:pt idx="369">
                  <c:v>8207.5596000000005</c:v>
                </c:pt>
                <c:pt idx="370">
                  <c:v>2657.8798999999999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87-47A0-B9E5-A61A7FAB5B8E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52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14</c:v>
                </c:pt>
                <c:pt idx="15">
                  <c:v>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26</c:v>
                </c:pt>
                <c:pt idx="25">
                  <c:v>0</c:v>
                </c:pt>
                <c:pt idx="26">
                  <c:v>33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</c:v>
                </c:pt>
                <c:pt idx="31">
                  <c:v>0</c:v>
                </c:pt>
                <c:pt idx="32">
                  <c:v>33</c:v>
                </c:pt>
                <c:pt idx="33">
                  <c:v>32</c:v>
                </c:pt>
                <c:pt idx="34">
                  <c:v>6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7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20</c:v>
                </c:pt>
                <c:pt idx="55">
                  <c:v>19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6</c:v>
                </c:pt>
                <c:pt idx="60">
                  <c:v>18</c:v>
                </c:pt>
                <c:pt idx="61">
                  <c:v>0</c:v>
                </c:pt>
                <c:pt idx="62">
                  <c:v>38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30</c:v>
                </c:pt>
                <c:pt idx="67">
                  <c:v>0</c:v>
                </c:pt>
                <c:pt idx="68">
                  <c:v>3</c:v>
                </c:pt>
                <c:pt idx="69">
                  <c:v>27</c:v>
                </c:pt>
                <c:pt idx="70">
                  <c:v>0</c:v>
                </c:pt>
                <c:pt idx="71">
                  <c:v>0</c:v>
                </c:pt>
                <c:pt idx="72">
                  <c:v>36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21</c:v>
                </c:pt>
                <c:pt idx="79">
                  <c:v>0</c:v>
                </c:pt>
                <c:pt idx="80">
                  <c:v>0</c:v>
                </c:pt>
                <c:pt idx="81">
                  <c:v>14</c:v>
                </c:pt>
                <c:pt idx="82">
                  <c:v>13</c:v>
                </c:pt>
                <c:pt idx="83">
                  <c:v>18</c:v>
                </c:pt>
                <c:pt idx="84">
                  <c:v>0</c:v>
                </c:pt>
                <c:pt idx="85">
                  <c:v>26</c:v>
                </c:pt>
                <c:pt idx="86">
                  <c:v>7</c:v>
                </c:pt>
                <c:pt idx="87">
                  <c:v>0</c:v>
                </c:pt>
                <c:pt idx="88">
                  <c:v>26</c:v>
                </c:pt>
                <c:pt idx="89">
                  <c:v>0</c:v>
                </c:pt>
                <c:pt idx="90">
                  <c:v>0</c:v>
                </c:pt>
                <c:pt idx="91">
                  <c:v>8</c:v>
                </c:pt>
                <c:pt idx="92">
                  <c:v>0</c:v>
                </c:pt>
                <c:pt idx="93">
                  <c:v>38</c:v>
                </c:pt>
                <c:pt idx="94">
                  <c:v>29</c:v>
                </c:pt>
                <c:pt idx="95">
                  <c:v>0</c:v>
                </c:pt>
                <c:pt idx="96">
                  <c:v>32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21</c:v>
                </c:pt>
                <c:pt idx="102">
                  <c:v>0</c:v>
                </c:pt>
                <c:pt idx="103">
                  <c:v>26</c:v>
                </c:pt>
                <c:pt idx="104">
                  <c:v>6</c:v>
                </c:pt>
                <c:pt idx="105">
                  <c:v>24</c:v>
                </c:pt>
                <c:pt idx="106">
                  <c:v>24</c:v>
                </c:pt>
                <c:pt idx="107">
                  <c:v>8</c:v>
                </c:pt>
                <c:pt idx="108">
                  <c:v>29</c:v>
                </c:pt>
                <c:pt idx="109">
                  <c:v>29</c:v>
                </c:pt>
                <c:pt idx="110">
                  <c:v>19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36</c:v>
                </c:pt>
                <c:pt idx="122">
                  <c:v>0</c:v>
                </c:pt>
                <c:pt idx="123">
                  <c:v>0</c:v>
                </c:pt>
                <c:pt idx="124">
                  <c:v>6</c:v>
                </c:pt>
                <c:pt idx="125">
                  <c:v>7</c:v>
                </c:pt>
                <c:pt idx="126">
                  <c:v>0</c:v>
                </c:pt>
                <c:pt idx="127">
                  <c:v>0</c:v>
                </c:pt>
                <c:pt idx="128">
                  <c:v>16</c:v>
                </c:pt>
                <c:pt idx="129">
                  <c:v>10</c:v>
                </c:pt>
                <c:pt idx="130">
                  <c:v>20</c:v>
                </c:pt>
                <c:pt idx="131">
                  <c:v>0</c:v>
                </c:pt>
                <c:pt idx="132">
                  <c:v>0</c:v>
                </c:pt>
                <c:pt idx="133">
                  <c:v>8</c:v>
                </c:pt>
                <c:pt idx="134">
                  <c:v>0</c:v>
                </c:pt>
                <c:pt idx="135">
                  <c:v>6</c:v>
                </c:pt>
                <c:pt idx="136">
                  <c:v>9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8</c:v>
                </c:pt>
                <c:pt idx="141">
                  <c:v>21</c:v>
                </c:pt>
                <c:pt idx="142">
                  <c:v>6</c:v>
                </c:pt>
                <c:pt idx="143">
                  <c:v>0</c:v>
                </c:pt>
                <c:pt idx="144">
                  <c:v>7</c:v>
                </c:pt>
                <c:pt idx="145">
                  <c:v>0</c:v>
                </c:pt>
                <c:pt idx="146">
                  <c:v>0</c:v>
                </c:pt>
                <c:pt idx="147">
                  <c:v>23</c:v>
                </c:pt>
                <c:pt idx="148">
                  <c:v>17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7</c:v>
                </c:pt>
                <c:pt idx="153">
                  <c:v>7</c:v>
                </c:pt>
                <c:pt idx="154">
                  <c:v>18</c:v>
                </c:pt>
                <c:pt idx="155">
                  <c:v>6</c:v>
                </c:pt>
                <c:pt idx="156">
                  <c:v>0</c:v>
                </c:pt>
                <c:pt idx="157">
                  <c:v>0</c:v>
                </c:pt>
                <c:pt idx="158">
                  <c:v>38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18</c:v>
                </c:pt>
                <c:pt idx="163">
                  <c:v>19</c:v>
                </c:pt>
                <c:pt idx="164">
                  <c:v>0</c:v>
                </c:pt>
                <c:pt idx="165">
                  <c:v>0</c:v>
                </c:pt>
                <c:pt idx="166">
                  <c:v>7</c:v>
                </c:pt>
                <c:pt idx="167">
                  <c:v>16</c:v>
                </c:pt>
                <c:pt idx="168">
                  <c:v>0</c:v>
                </c:pt>
                <c:pt idx="169">
                  <c:v>28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14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22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17</c:v>
                </c:pt>
                <c:pt idx="186">
                  <c:v>0</c:v>
                </c:pt>
                <c:pt idx="187">
                  <c:v>0</c:v>
                </c:pt>
                <c:pt idx="188">
                  <c:v>37</c:v>
                </c:pt>
                <c:pt idx="189">
                  <c:v>0</c:v>
                </c:pt>
                <c:pt idx="190">
                  <c:v>7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40</c:v>
                </c:pt>
                <c:pt idx="195">
                  <c:v>0</c:v>
                </c:pt>
                <c:pt idx="196">
                  <c:v>29</c:v>
                </c:pt>
                <c:pt idx="197">
                  <c:v>0</c:v>
                </c:pt>
                <c:pt idx="198">
                  <c:v>18</c:v>
                </c:pt>
                <c:pt idx="199">
                  <c:v>0</c:v>
                </c:pt>
                <c:pt idx="200">
                  <c:v>0</c:v>
                </c:pt>
                <c:pt idx="201">
                  <c:v>37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4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12</c:v>
                </c:pt>
                <c:pt idx="217">
                  <c:v>0</c:v>
                </c:pt>
                <c:pt idx="218">
                  <c:v>0</c:v>
                </c:pt>
                <c:pt idx="219">
                  <c:v>26</c:v>
                </c:pt>
                <c:pt idx="220">
                  <c:v>1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18</c:v>
                </c:pt>
                <c:pt idx="226">
                  <c:v>48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3</c:v>
                </c:pt>
                <c:pt idx="238">
                  <c:v>0</c:v>
                </c:pt>
                <c:pt idx="239">
                  <c:v>17</c:v>
                </c:pt>
                <c:pt idx="240">
                  <c:v>37</c:v>
                </c:pt>
                <c:pt idx="241">
                  <c:v>14</c:v>
                </c:pt>
                <c:pt idx="242">
                  <c:v>26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44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17</c:v>
                </c:pt>
                <c:pt idx="251">
                  <c:v>0</c:v>
                </c:pt>
                <c:pt idx="252">
                  <c:v>17</c:v>
                </c:pt>
                <c:pt idx="253">
                  <c:v>52</c:v>
                </c:pt>
                <c:pt idx="254">
                  <c:v>1</c:v>
                </c:pt>
                <c:pt idx="255">
                  <c:v>14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13</c:v>
                </c:pt>
                <c:pt idx="262">
                  <c:v>0</c:v>
                </c:pt>
                <c:pt idx="263">
                  <c:v>39</c:v>
                </c:pt>
                <c:pt idx="264">
                  <c:v>0</c:v>
                </c:pt>
                <c:pt idx="265">
                  <c:v>16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22</c:v>
                </c:pt>
                <c:pt idx="274">
                  <c:v>0</c:v>
                </c:pt>
                <c:pt idx="275">
                  <c:v>0</c:v>
                </c:pt>
                <c:pt idx="276">
                  <c:v>21</c:v>
                </c:pt>
                <c:pt idx="277">
                  <c:v>0</c:v>
                </c:pt>
                <c:pt idx="278">
                  <c:v>42</c:v>
                </c:pt>
                <c:pt idx="279">
                  <c:v>0</c:v>
                </c:pt>
                <c:pt idx="280">
                  <c:v>8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17</c:v>
                </c:pt>
                <c:pt idx="287">
                  <c:v>6</c:v>
                </c:pt>
                <c:pt idx="288">
                  <c:v>0</c:v>
                </c:pt>
                <c:pt idx="289">
                  <c:v>9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6</c:v>
                </c:pt>
                <c:pt idx="294">
                  <c:v>0</c:v>
                </c:pt>
                <c:pt idx="295">
                  <c:v>30</c:v>
                </c:pt>
                <c:pt idx="296">
                  <c:v>8</c:v>
                </c:pt>
                <c:pt idx="297">
                  <c:v>11</c:v>
                </c:pt>
                <c:pt idx="298">
                  <c:v>0</c:v>
                </c:pt>
                <c:pt idx="299">
                  <c:v>8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15</c:v>
                </c:pt>
                <c:pt idx="304">
                  <c:v>0</c:v>
                </c:pt>
                <c:pt idx="305">
                  <c:v>0</c:v>
                </c:pt>
                <c:pt idx="306">
                  <c:v>21</c:v>
                </c:pt>
                <c:pt idx="307">
                  <c:v>0</c:v>
                </c:pt>
                <c:pt idx="308">
                  <c:v>9</c:v>
                </c:pt>
                <c:pt idx="309">
                  <c:v>0</c:v>
                </c:pt>
                <c:pt idx="310">
                  <c:v>0</c:v>
                </c:pt>
                <c:pt idx="311">
                  <c:v>27</c:v>
                </c:pt>
                <c:pt idx="312">
                  <c:v>0</c:v>
                </c:pt>
                <c:pt idx="313">
                  <c:v>7</c:v>
                </c:pt>
                <c:pt idx="314">
                  <c:v>0</c:v>
                </c:pt>
                <c:pt idx="315">
                  <c:v>20</c:v>
                </c:pt>
                <c:pt idx="316">
                  <c:v>0</c:v>
                </c:pt>
                <c:pt idx="317">
                  <c:v>0</c:v>
                </c:pt>
                <c:pt idx="318">
                  <c:v>7</c:v>
                </c:pt>
                <c:pt idx="319">
                  <c:v>0</c:v>
                </c:pt>
                <c:pt idx="320">
                  <c:v>40</c:v>
                </c:pt>
                <c:pt idx="321">
                  <c:v>0</c:v>
                </c:pt>
                <c:pt idx="322">
                  <c:v>34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7</c:v>
                </c:pt>
                <c:pt idx="329">
                  <c:v>41</c:v>
                </c:pt>
                <c:pt idx="330">
                  <c:v>5</c:v>
                </c:pt>
                <c:pt idx="331">
                  <c:v>36</c:v>
                </c:pt>
                <c:pt idx="332">
                  <c:v>7</c:v>
                </c:pt>
                <c:pt idx="333">
                  <c:v>42</c:v>
                </c:pt>
                <c:pt idx="334">
                  <c:v>18</c:v>
                </c:pt>
                <c:pt idx="335">
                  <c:v>18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23</c:v>
                </c:pt>
                <c:pt idx="346">
                  <c:v>0</c:v>
                </c:pt>
                <c:pt idx="347">
                  <c:v>29</c:v>
                </c:pt>
                <c:pt idx="348">
                  <c:v>0</c:v>
                </c:pt>
                <c:pt idx="349">
                  <c:v>10</c:v>
                </c:pt>
                <c:pt idx="350">
                  <c:v>0</c:v>
                </c:pt>
                <c:pt idx="351">
                  <c:v>0</c:v>
                </c:pt>
                <c:pt idx="352">
                  <c:v>5</c:v>
                </c:pt>
                <c:pt idx="353">
                  <c:v>8</c:v>
                </c:pt>
                <c:pt idx="354">
                  <c:v>0</c:v>
                </c:pt>
                <c:pt idx="355">
                  <c:v>8</c:v>
                </c:pt>
                <c:pt idx="356">
                  <c:v>5</c:v>
                </c:pt>
                <c:pt idx="357">
                  <c:v>0</c:v>
                </c:pt>
                <c:pt idx="358">
                  <c:v>0</c:v>
                </c:pt>
                <c:pt idx="359">
                  <c:v>14</c:v>
                </c:pt>
                <c:pt idx="360">
                  <c:v>47</c:v>
                </c:pt>
                <c:pt idx="361">
                  <c:v>0</c:v>
                </c:pt>
                <c:pt idx="362">
                  <c:v>38</c:v>
                </c:pt>
                <c:pt idx="363">
                  <c:v>0</c:v>
                </c:pt>
                <c:pt idx="364">
                  <c:v>31</c:v>
                </c:pt>
                <c:pt idx="365">
                  <c:v>33</c:v>
                </c:pt>
                <c:pt idx="366">
                  <c:v>0</c:v>
                </c:pt>
                <c:pt idx="367">
                  <c:v>31</c:v>
                </c:pt>
                <c:pt idx="368">
                  <c:v>5</c:v>
                </c:pt>
                <c:pt idx="369">
                  <c:v>32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87-47A0-B9E5-A61A7FAB5B8E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44</c:v>
                </c:pt>
                <c:pt idx="3">
                  <c:v>26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34</c:v>
                </c:pt>
                <c:pt idx="15">
                  <c:v>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32</c:v>
                </c:pt>
                <c:pt idx="25">
                  <c:v>27</c:v>
                </c:pt>
                <c:pt idx="26">
                  <c:v>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38</c:v>
                </c:pt>
                <c:pt idx="39">
                  <c:v>0</c:v>
                </c:pt>
                <c:pt idx="40">
                  <c:v>25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14</c:v>
                </c:pt>
                <c:pt idx="55">
                  <c:v>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11</c:v>
                </c:pt>
                <c:pt idx="60">
                  <c:v>37</c:v>
                </c:pt>
                <c:pt idx="61">
                  <c:v>0</c:v>
                </c:pt>
                <c:pt idx="62">
                  <c:v>42</c:v>
                </c:pt>
                <c:pt idx="63">
                  <c:v>2</c:v>
                </c:pt>
                <c:pt idx="64">
                  <c:v>0</c:v>
                </c:pt>
                <c:pt idx="65">
                  <c:v>0</c:v>
                </c:pt>
                <c:pt idx="66">
                  <c:v>36</c:v>
                </c:pt>
                <c:pt idx="67">
                  <c:v>0</c:v>
                </c:pt>
                <c:pt idx="68">
                  <c:v>4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38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5</c:v>
                </c:pt>
                <c:pt idx="79">
                  <c:v>0</c:v>
                </c:pt>
                <c:pt idx="80">
                  <c:v>11</c:v>
                </c:pt>
                <c:pt idx="81">
                  <c:v>26</c:v>
                </c:pt>
                <c:pt idx="82">
                  <c:v>25</c:v>
                </c:pt>
                <c:pt idx="83">
                  <c:v>3</c:v>
                </c:pt>
                <c:pt idx="84">
                  <c:v>4</c:v>
                </c:pt>
                <c:pt idx="85">
                  <c:v>44</c:v>
                </c:pt>
                <c:pt idx="86">
                  <c:v>10</c:v>
                </c:pt>
                <c:pt idx="87">
                  <c:v>0</c:v>
                </c:pt>
                <c:pt idx="88">
                  <c:v>44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10</c:v>
                </c:pt>
                <c:pt idx="95">
                  <c:v>0</c:v>
                </c:pt>
                <c:pt idx="96">
                  <c:v>0</c:v>
                </c:pt>
                <c:pt idx="97">
                  <c:v>20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34</c:v>
                </c:pt>
                <c:pt idx="106">
                  <c:v>1</c:v>
                </c:pt>
                <c:pt idx="107">
                  <c:v>0</c:v>
                </c:pt>
                <c:pt idx="108">
                  <c:v>9</c:v>
                </c:pt>
                <c:pt idx="109">
                  <c:v>0</c:v>
                </c:pt>
                <c:pt idx="110">
                  <c:v>3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11</c:v>
                </c:pt>
                <c:pt idx="124">
                  <c:v>15</c:v>
                </c:pt>
                <c:pt idx="125">
                  <c:v>24</c:v>
                </c:pt>
                <c:pt idx="126">
                  <c:v>0</c:v>
                </c:pt>
                <c:pt idx="127">
                  <c:v>0</c:v>
                </c:pt>
                <c:pt idx="128">
                  <c:v>3</c:v>
                </c:pt>
                <c:pt idx="129">
                  <c:v>14</c:v>
                </c:pt>
                <c:pt idx="130">
                  <c:v>0</c:v>
                </c:pt>
                <c:pt idx="131">
                  <c:v>0</c:v>
                </c:pt>
                <c:pt idx="132">
                  <c:v>3</c:v>
                </c:pt>
                <c:pt idx="133">
                  <c:v>14</c:v>
                </c:pt>
                <c:pt idx="134">
                  <c:v>0</c:v>
                </c:pt>
                <c:pt idx="135">
                  <c:v>38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30</c:v>
                </c:pt>
                <c:pt idx="140">
                  <c:v>15</c:v>
                </c:pt>
                <c:pt idx="141">
                  <c:v>4</c:v>
                </c:pt>
                <c:pt idx="142">
                  <c:v>11</c:v>
                </c:pt>
                <c:pt idx="143">
                  <c:v>0</c:v>
                </c:pt>
                <c:pt idx="144">
                  <c:v>25</c:v>
                </c:pt>
                <c:pt idx="145">
                  <c:v>3</c:v>
                </c:pt>
                <c:pt idx="146">
                  <c:v>0</c:v>
                </c:pt>
                <c:pt idx="147">
                  <c:v>0</c:v>
                </c:pt>
                <c:pt idx="148">
                  <c:v>27</c:v>
                </c:pt>
                <c:pt idx="149">
                  <c:v>0</c:v>
                </c:pt>
                <c:pt idx="150">
                  <c:v>0</c:v>
                </c:pt>
                <c:pt idx="151">
                  <c:v>3</c:v>
                </c:pt>
                <c:pt idx="152">
                  <c:v>24</c:v>
                </c:pt>
                <c:pt idx="153">
                  <c:v>24</c:v>
                </c:pt>
                <c:pt idx="154">
                  <c:v>28</c:v>
                </c:pt>
                <c:pt idx="155">
                  <c:v>0</c:v>
                </c:pt>
                <c:pt idx="156">
                  <c:v>0</c:v>
                </c:pt>
                <c:pt idx="157">
                  <c:v>7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6</c:v>
                </c:pt>
                <c:pt idx="163">
                  <c:v>8</c:v>
                </c:pt>
                <c:pt idx="164">
                  <c:v>0</c:v>
                </c:pt>
                <c:pt idx="165">
                  <c:v>0</c:v>
                </c:pt>
                <c:pt idx="166">
                  <c:v>25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31</c:v>
                </c:pt>
                <c:pt idx="171">
                  <c:v>0</c:v>
                </c:pt>
                <c:pt idx="172">
                  <c:v>0</c:v>
                </c:pt>
                <c:pt idx="173">
                  <c:v>26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52</c:v>
                </c:pt>
                <c:pt idx="179">
                  <c:v>0</c:v>
                </c:pt>
                <c:pt idx="180">
                  <c:v>0</c:v>
                </c:pt>
                <c:pt idx="181">
                  <c:v>10</c:v>
                </c:pt>
                <c:pt idx="182">
                  <c:v>0</c:v>
                </c:pt>
                <c:pt idx="183">
                  <c:v>0</c:v>
                </c:pt>
                <c:pt idx="184">
                  <c:v>3</c:v>
                </c:pt>
                <c:pt idx="185">
                  <c:v>3</c:v>
                </c:pt>
                <c:pt idx="186">
                  <c:v>0</c:v>
                </c:pt>
                <c:pt idx="187">
                  <c:v>0</c:v>
                </c:pt>
                <c:pt idx="188">
                  <c:v>39</c:v>
                </c:pt>
                <c:pt idx="189">
                  <c:v>0</c:v>
                </c:pt>
                <c:pt idx="190">
                  <c:v>12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27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3</c:v>
                </c:pt>
                <c:pt idx="199">
                  <c:v>0</c:v>
                </c:pt>
                <c:pt idx="200">
                  <c:v>0</c:v>
                </c:pt>
                <c:pt idx="201">
                  <c:v>27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32</c:v>
                </c:pt>
                <c:pt idx="212">
                  <c:v>10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8</c:v>
                </c:pt>
                <c:pt idx="217">
                  <c:v>10</c:v>
                </c:pt>
                <c:pt idx="218">
                  <c:v>0</c:v>
                </c:pt>
                <c:pt idx="219">
                  <c:v>44</c:v>
                </c:pt>
                <c:pt idx="220">
                  <c:v>0</c:v>
                </c:pt>
                <c:pt idx="221">
                  <c:v>0</c:v>
                </c:pt>
                <c:pt idx="222">
                  <c:v>33</c:v>
                </c:pt>
                <c:pt idx="223">
                  <c:v>0</c:v>
                </c:pt>
                <c:pt idx="224">
                  <c:v>32</c:v>
                </c:pt>
                <c:pt idx="225">
                  <c:v>0</c:v>
                </c:pt>
                <c:pt idx="226">
                  <c:v>3</c:v>
                </c:pt>
                <c:pt idx="227">
                  <c:v>0</c:v>
                </c:pt>
                <c:pt idx="228">
                  <c:v>38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22</c:v>
                </c:pt>
                <c:pt idx="237">
                  <c:v>37</c:v>
                </c:pt>
                <c:pt idx="238">
                  <c:v>0</c:v>
                </c:pt>
                <c:pt idx="239">
                  <c:v>3</c:v>
                </c:pt>
                <c:pt idx="240">
                  <c:v>3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38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37</c:v>
                </c:pt>
                <c:pt idx="254">
                  <c:v>2</c:v>
                </c:pt>
                <c:pt idx="255">
                  <c:v>40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11</c:v>
                </c:pt>
                <c:pt idx="262">
                  <c:v>0</c:v>
                </c:pt>
                <c:pt idx="263">
                  <c:v>0</c:v>
                </c:pt>
                <c:pt idx="264">
                  <c:v>2</c:v>
                </c:pt>
                <c:pt idx="265">
                  <c:v>30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9</c:v>
                </c:pt>
                <c:pt idx="277">
                  <c:v>0</c:v>
                </c:pt>
                <c:pt idx="278">
                  <c:v>13</c:v>
                </c:pt>
                <c:pt idx="279">
                  <c:v>0</c:v>
                </c:pt>
                <c:pt idx="280">
                  <c:v>22</c:v>
                </c:pt>
                <c:pt idx="281">
                  <c:v>27</c:v>
                </c:pt>
                <c:pt idx="282">
                  <c:v>24</c:v>
                </c:pt>
                <c:pt idx="283">
                  <c:v>35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15</c:v>
                </c:pt>
                <c:pt idx="291">
                  <c:v>0</c:v>
                </c:pt>
                <c:pt idx="292">
                  <c:v>0</c:v>
                </c:pt>
                <c:pt idx="293">
                  <c:v>25</c:v>
                </c:pt>
                <c:pt idx="294">
                  <c:v>0</c:v>
                </c:pt>
                <c:pt idx="295">
                  <c:v>39</c:v>
                </c:pt>
                <c:pt idx="296">
                  <c:v>14</c:v>
                </c:pt>
                <c:pt idx="297">
                  <c:v>4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22</c:v>
                </c:pt>
                <c:pt idx="302">
                  <c:v>25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15</c:v>
                </c:pt>
                <c:pt idx="307">
                  <c:v>26</c:v>
                </c:pt>
                <c:pt idx="308">
                  <c:v>15</c:v>
                </c:pt>
                <c:pt idx="309">
                  <c:v>0</c:v>
                </c:pt>
                <c:pt idx="310">
                  <c:v>24</c:v>
                </c:pt>
                <c:pt idx="311">
                  <c:v>6</c:v>
                </c:pt>
                <c:pt idx="312">
                  <c:v>0</c:v>
                </c:pt>
                <c:pt idx="313">
                  <c:v>8</c:v>
                </c:pt>
                <c:pt idx="314">
                  <c:v>20</c:v>
                </c:pt>
                <c:pt idx="315">
                  <c:v>33</c:v>
                </c:pt>
                <c:pt idx="316">
                  <c:v>0</c:v>
                </c:pt>
                <c:pt idx="317">
                  <c:v>0</c:v>
                </c:pt>
                <c:pt idx="318">
                  <c:v>25</c:v>
                </c:pt>
                <c:pt idx="319">
                  <c:v>0</c:v>
                </c:pt>
                <c:pt idx="320">
                  <c:v>31</c:v>
                </c:pt>
                <c:pt idx="321">
                  <c:v>0</c:v>
                </c:pt>
                <c:pt idx="322">
                  <c:v>22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13</c:v>
                </c:pt>
                <c:pt idx="329">
                  <c:v>36</c:v>
                </c:pt>
                <c:pt idx="330">
                  <c:v>0</c:v>
                </c:pt>
                <c:pt idx="331">
                  <c:v>9</c:v>
                </c:pt>
                <c:pt idx="332">
                  <c:v>32</c:v>
                </c:pt>
                <c:pt idx="333">
                  <c:v>44</c:v>
                </c:pt>
                <c:pt idx="334">
                  <c:v>3</c:v>
                </c:pt>
                <c:pt idx="335">
                  <c:v>10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35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7</c:v>
                </c:pt>
                <c:pt idx="353">
                  <c:v>23</c:v>
                </c:pt>
                <c:pt idx="354">
                  <c:v>0</c:v>
                </c:pt>
                <c:pt idx="355">
                  <c:v>14</c:v>
                </c:pt>
                <c:pt idx="356">
                  <c:v>3</c:v>
                </c:pt>
                <c:pt idx="357">
                  <c:v>6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16</c:v>
                </c:pt>
                <c:pt idx="369">
                  <c:v>0</c:v>
                </c:pt>
                <c:pt idx="37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87-47A0-B9E5-A61A7FAB5B8E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7.35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5.1100000000000003</c:v>
                </c:pt>
                <c:pt idx="7">
                  <c:v>0</c:v>
                </c:pt>
                <c:pt idx="8">
                  <c:v>0</c:v>
                </c:pt>
                <c:pt idx="9">
                  <c:v>3.09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1.1499999999999999</c:v>
                </c:pt>
                <c:pt idx="15">
                  <c:v>9.1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5.0999999999999996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0.32</c:v>
                </c:pt>
                <c:pt idx="25">
                  <c:v>7.6</c:v>
                </c:pt>
                <c:pt idx="26">
                  <c:v>0.27200000000000002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13.98</c:v>
                </c:pt>
                <c:pt idx="31">
                  <c:v>0</c:v>
                </c:pt>
                <c:pt idx="32">
                  <c:v>5980.6400999999996</c:v>
                </c:pt>
                <c:pt idx="33">
                  <c:v>4121.4701999999997</c:v>
                </c:pt>
                <c:pt idx="34">
                  <c:v>3.9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2421.7199999999998</c:v>
                </c:pt>
                <c:pt idx="41">
                  <c:v>0.76900000000000002</c:v>
                </c:pt>
                <c:pt idx="42">
                  <c:v>0</c:v>
                </c:pt>
                <c:pt idx="43">
                  <c:v>0</c:v>
                </c:pt>
                <c:pt idx="44">
                  <c:v>0.86099999999999999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1.92</c:v>
                </c:pt>
                <c:pt idx="55">
                  <c:v>2.85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8.1999999999999993</c:v>
                </c:pt>
                <c:pt idx="60">
                  <c:v>2.14</c:v>
                </c:pt>
                <c:pt idx="61">
                  <c:v>0</c:v>
                </c:pt>
                <c:pt idx="62">
                  <c:v>3.4950000000000001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7.8</c:v>
                </c:pt>
                <c:pt idx="67">
                  <c:v>0</c:v>
                </c:pt>
                <c:pt idx="68">
                  <c:v>7.96</c:v>
                </c:pt>
                <c:pt idx="69">
                  <c:v>2751.6201000000001</c:v>
                </c:pt>
                <c:pt idx="70">
                  <c:v>0</c:v>
                </c:pt>
                <c:pt idx="71">
                  <c:v>0</c:v>
                </c:pt>
                <c:pt idx="72">
                  <c:v>14.4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2.2400000000000002</c:v>
                </c:pt>
                <c:pt idx="79">
                  <c:v>0</c:v>
                </c:pt>
                <c:pt idx="80">
                  <c:v>0</c:v>
                </c:pt>
                <c:pt idx="81">
                  <c:v>0.34599999999999997</c:v>
                </c:pt>
                <c:pt idx="82">
                  <c:v>1.28</c:v>
                </c:pt>
                <c:pt idx="83">
                  <c:v>23.51</c:v>
                </c:pt>
                <c:pt idx="84">
                  <c:v>22.36</c:v>
                </c:pt>
                <c:pt idx="85">
                  <c:v>6.97</c:v>
                </c:pt>
                <c:pt idx="86">
                  <c:v>2.93</c:v>
                </c:pt>
                <c:pt idx="87">
                  <c:v>0</c:v>
                </c:pt>
                <c:pt idx="88">
                  <c:v>5.46</c:v>
                </c:pt>
                <c:pt idx="89">
                  <c:v>0</c:v>
                </c:pt>
                <c:pt idx="90">
                  <c:v>0</c:v>
                </c:pt>
                <c:pt idx="91">
                  <c:v>41.18</c:v>
                </c:pt>
                <c:pt idx="92">
                  <c:v>0</c:v>
                </c:pt>
                <c:pt idx="93">
                  <c:v>0.58599999999999997</c:v>
                </c:pt>
                <c:pt idx="94">
                  <c:v>2.69</c:v>
                </c:pt>
                <c:pt idx="95">
                  <c:v>0</c:v>
                </c:pt>
                <c:pt idx="96">
                  <c:v>0.81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2.2999999999999998</c:v>
                </c:pt>
                <c:pt idx="102">
                  <c:v>0</c:v>
                </c:pt>
                <c:pt idx="103">
                  <c:v>1.18</c:v>
                </c:pt>
                <c:pt idx="104">
                  <c:v>15.2</c:v>
                </c:pt>
                <c:pt idx="105">
                  <c:v>1.49</c:v>
                </c:pt>
                <c:pt idx="106">
                  <c:v>7.9000000000000001E-2</c:v>
                </c:pt>
                <c:pt idx="107">
                  <c:v>7.94</c:v>
                </c:pt>
                <c:pt idx="108">
                  <c:v>2.46</c:v>
                </c:pt>
                <c:pt idx="109">
                  <c:v>3.3</c:v>
                </c:pt>
                <c:pt idx="110">
                  <c:v>1.9350000000000001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12.795</c:v>
                </c:pt>
                <c:pt idx="122">
                  <c:v>0</c:v>
                </c:pt>
                <c:pt idx="123">
                  <c:v>0</c:v>
                </c:pt>
                <c:pt idx="124">
                  <c:v>3.5049999999999999</c:v>
                </c:pt>
                <c:pt idx="125">
                  <c:v>2.0099999999999998</c:v>
                </c:pt>
                <c:pt idx="126">
                  <c:v>0</c:v>
                </c:pt>
                <c:pt idx="127">
                  <c:v>0</c:v>
                </c:pt>
                <c:pt idx="128">
                  <c:v>3.78</c:v>
                </c:pt>
                <c:pt idx="129">
                  <c:v>0.01</c:v>
                </c:pt>
                <c:pt idx="130">
                  <c:v>7</c:v>
                </c:pt>
                <c:pt idx="131">
                  <c:v>0</c:v>
                </c:pt>
                <c:pt idx="132">
                  <c:v>9.2899999999999991</c:v>
                </c:pt>
                <c:pt idx="133">
                  <c:v>0.18</c:v>
                </c:pt>
                <c:pt idx="134">
                  <c:v>0</c:v>
                </c:pt>
                <c:pt idx="135">
                  <c:v>3.33</c:v>
                </c:pt>
                <c:pt idx="136">
                  <c:v>6.6000000000000003E-2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0.378</c:v>
                </c:pt>
                <c:pt idx="141">
                  <c:v>0.85599999999999998</c:v>
                </c:pt>
                <c:pt idx="142">
                  <c:v>0.49399999999999999</c:v>
                </c:pt>
                <c:pt idx="143">
                  <c:v>0</c:v>
                </c:pt>
                <c:pt idx="144">
                  <c:v>5183.7402000000002</c:v>
                </c:pt>
                <c:pt idx="145">
                  <c:v>0</c:v>
                </c:pt>
                <c:pt idx="146">
                  <c:v>0</c:v>
                </c:pt>
                <c:pt idx="147">
                  <c:v>8255.4696999999996</c:v>
                </c:pt>
                <c:pt idx="148">
                  <c:v>6195.8500999999997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6585.7798000000003</c:v>
                </c:pt>
                <c:pt idx="153">
                  <c:v>1224.48</c:v>
                </c:pt>
                <c:pt idx="154">
                  <c:v>479.48</c:v>
                </c:pt>
                <c:pt idx="155">
                  <c:v>4830.3198000000002</c:v>
                </c:pt>
                <c:pt idx="156">
                  <c:v>0</c:v>
                </c:pt>
                <c:pt idx="157">
                  <c:v>0</c:v>
                </c:pt>
                <c:pt idx="158">
                  <c:v>3683.8400999999999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683.7</c:v>
                </c:pt>
                <c:pt idx="163">
                  <c:v>171.27</c:v>
                </c:pt>
                <c:pt idx="164">
                  <c:v>0</c:v>
                </c:pt>
                <c:pt idx="165">
                  <c:v>0</c:v>
                </c:pt>
                <c:pt idx="166">
                  <c:v>2053.5801000000001</c:v>
                </c:pt>
                <c:pt idx="167">
                  <c:v>2.11</c:v>
                </c:pt>
                <c:pt idx="168">
                  <c:v>0</c:v>
                </c:pt>
                <c:pt idx="169">
                  <c:v>23.36</c:v>
                </c:pt>
                <c:pt idx="170">
                  <c:v>0.5</c:v>
                </c:pt>
                <c:pt idx="171">
                  <c:v>0</c:v>
                </c:pt>
                <c:pt idx="172">
                  <c:v>0</c:v>
                </c:pt>
                <c:pt idx="173">
                  <c:v>2698.5601000000001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0.39950000000000002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1.1339999999999999</c:v>
                </c:pt>
                <c:pt idx="186">
                  <c:v>0</c:v>
                </c:pt>
                <c:pt idx="187">
                  <c:v>0</c:v>
                </c:pt>
                <c:pt idx="188">
                  <c:v>2.48</c:v>
                </c:pt>
                <c:pt idx="189">
                  <c:v>1.37</c:v>
                </c:pt>
                <c:pt idx="190">
                  <c:v>3.48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0.46500000000000002</c:v>
                </c:pt>
                <c:pt idx="195">
                  <c:v>0</c:v>
                </c:pt>
                <c:pt idx="196">
                  <c:v>4.3600000000000003</c:v>
                </c:pt>
                <c:pt idx="197">
                  <c:v>0</c:v>
                </c:pt>
                <c:pt idx="198">
                  <c:v>346</c:v>
                </c:pt>
                <c:pt idx="199">
                  <c:v>0</c:v>
                </c:pt>
                <c:pt idx="200">
                  <c:v>0</c:v>
                </c:pt>
                <c:pt idx="201">
                  <c:v>2.2999999999999998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0.48499999999999999</c:v>
                </c:pt>
                <c:pt idx="210">
                  <c:v>0</c:v>
                </c:pt>
                <c:pt idx="211">
                  <c:v>0</c:v>
                </c:pt>
                <c:pt idx="212">
                  <c:v>7.16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</c:v>
                </c:pt>
                <c:pt idx="217">
                  <c:v>0</c:v>
                </c:pt>
                <c:pt idx="218">
                  <c:v>0</c:v>
                </c:pt>
                <c:pt idx="219">
                  <c:v>0.13500000000000001</c:v>
                </c:pt>
                <c:pt idx="220">
                  <c:v>2.2000000000000002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42.2</c:v>
                </c:pt>
                <c:pt idx="226">
                  <c:v>1.6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0.89</c:v>
                </c:pt>
                <c:pt idx="238">
                  <c:v>0</c:v>
                </c:pt>
                <c:pt idx="239">
                  <c:v>8.9499999999999993</c:v>
                </c:pt>
                <c:pt idx="240">
                  <c:v>2.61</c:v>
                </c:pt>
                <c:pt idx="241">
                  <c:v>37.200000000000003</c:v>
                </c:pt>
                <c:pt idx="242">
                  <c:v>7.66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0.66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26.6</c:v>
                </c:pt>
                <c:pt idx="251">
                  <c:v>0</c:v>
                </c:pt>
                <c:pt idx="252">
                  <c:v>2.74</c:v>
                </c:pt>
                <c:pt idx="253">
                  <c:v>0.80400000000000005</c:v>
                </c:pt>
                <c:pt idx="254">
                  <c:v>0.61</c:v>
                </c:pt>
                <c:pt idx="255">
                  <c:v>28.2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45.14</c:v>
                </c:pt>
                <c:pt idx="262">
                  <c:v>0</c:v>
                </c:pt>
                <c:pt idx="263">
                  <c:v>3.38</c:v>
                </c:pt>
                <c:pt idx="264">
                  <c:v>0</c:v>
                </c:pt>
                <c:pt idx="265">
                  <c:v>0.107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0.73</c:v>
                </c:pt>
                <c:pt idx="274">
                  <c:v>0</c:v>
                </c:pt>
                <c:pt idx="275">
                  <c:v>0</c:v>
                </c:pt>
                <c:pt idx="276">
                  <c:v>0.33500000000000002</c:v>
                </c:pt>
                <c:pt idx="277">
                  <c:v>0</c:v>
                </c:pt>
                <c:pt idx="278">
                  <c:v>37.299999999999997</c:v>
                </c:pt>
                <c:pt idx="279">
                  <c:v>0</c:v>
                </c:pt>
                <c:pt idx="280">
                  <c:v>2.29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16.29</c:v>
                </c:pt>
                <c:pt idx="287">
                  <c:v>11.58</c:v>
                </c:pt>
                <c:pt idx="288">
                  <c:v>0</c:v>
                </c:pt>
                <c:pt idx="289">
                  <c:v>7.2</c:v>
                </c:pt>
                <c:pt idx="290">
                  <c:v>0</c:v>
                </c:pt>
                <c:pt idx="291">
                  <c:v>0</c:v>
                </c:pt>
                <c:pt idx="292">
                  <c:v>1.276</c:v>
                </c:pt>
                <c:pt idx="293">
                  <c:v>7.14</c:v>
                </c:pt>
                <c:pt idx="294">
                  <c:v>0</c:v>
                </c:pt>
                <c:pt idx="295">
                  <c:v>7.22</c:v>
                </c:pt>
                <c:pt idx="296">
                  <c:v>0.82</c:v>
                </c:pt>
                <c:pt idx="297">
                  <c:v>8.92</c:v>
                </c:pt>
                <c:pt idx="298">
                  <c:v>0</c:v>
                </c:pt>
                <c:pt idx="299">
                  <c:v>8.8999999999999996E-2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6.55</c:v>
                </c:pt>
                <c:pt idx="304">
                  <c:v>0</c:v>
                </c:pt>
                <c:pt idx="305">
                  <c:v>0</c:v>
                </c:pt>
                <c:pt idx="306">
                  <c:v>0.5</c:v>
                </c:pt>
                <c:pt idx="307">
                  <c:v>1.3480000000000001</c:v>
                </c:pt>
                <c:pt idx="308">
                  <c:v>4.68</c:v>
                </c:pt>
                <c:pt idx="309">
                  <c:v>0</c:v>
                </c:pt>
                <c:pt idx="310">
                  <c:v>0</c:v>
                </c:pt>
                <c:pt idx="311">
                  <c:v>6.1</c:v>
                </c:pt>
                <c:pt idx="312">
                  <c:v>0</c:v>
                </c:pt>
                <c:pt idx="313">
                  <c:v>5.67</c:v>
                </c:pt>
                <c:pt idx="314">
                  <c:v>0</c:v>
                </c:pt>
                <c:pt idx="315">
                  <c:v>1.67</c:v>
                </c:pt>
                <c:pt idx="316">
                  <c:v>0</c:v>
                </c:pt>
                <c:pt idx="317">
                  <c:v>0</c:v>
                </c:pt>
                <c:pt idx="318">
                  <c:v>4037.4398999999999</c:v>
                </c:pt>
                <c:pt idx="319">
                  <c:v>0</c:v>
                </c:pt>
                <c:pt idx="320">
                  <c:v>0.2175</c:v>
                </c:pt>
                <c:pt idx="321">
                  <c:v>0</c:v>
                </c:pt>
                <c:pt idx="322">
                  <c:v>13.16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0.56000000000000005</c:v>
                </c:pt>
                <c:pt idx="329">
                  <c:v>0.92900000000000005</c:v>
                </c:pt>
                <c:pt idx="330">
                  <c:v>1.8049999999999999</c:v>
                </c:pt>
                <c:pt idx="331">
                  <c:v>0.14399999999999999</c:v>
                </c:pt>
                <c:pt idx="332">
                  <c:v>2.0699999999999998</c:v>
                </c:pt>
                <c:pt idx="333">
                  <c:v>0.71199999999999997</c:v>
                </c:pt>
                <c:pt idx="334">
                  <c:v>7.58</c:v>
                </c:pt>
                <c:pt idx="335">
                  <c:v>0.61799999999999999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38.049999999999997</c:v>
                </c:pt>
                <c:pt idx="346">
                  <c:v>0</c:v>
                </c:pt>
                <c:pt idx="347">
                  <c:v>18.98</c:v>
                </c:pt>
                <c:pt idx="348">
                  <c:v>0</c:v>
                </c:pt>
                <c:pt idx="349">
                  <c:v>1.29</c:v>
                </c:pt>
                <c:pt idx="350">
                  <c:v>0</c:v>
                </c:pt>
                <c:pt idx="351">
                  <c:v>0</c:v>
                </c:pt>
                <c:pt idx="352">
                  <c:v>1.4</c:v>
                </c:pt>
                <c:pt idx="353">
                  <c:v>0.77500000000000002</c:v>
                </c:pt>
                <c:pt idx="354">
                  <c:v>0</c:v>
                </c:pt>
                <c:pt idx="355">
                  <c:v>0.17299999999999999</c:v>
                </c:pt>
                <c:pt idx="356">
                  <c:v>0.26800000000000002</c:v>
                </c:pt>
                <c:pt idx="357">
                  <c:v>0</c:v>
                </c:pt>
                <c:pt idx="358">
                  <c:v>0</c:v>
                </c:pt>
                <c:pt idx="359">
                  <c:v>0.9</c:v>
                </c:pt>
                <c:pt idx="360">
                  <c:v>4.9000000000000004</c:v>
                </c:pt>
                <c:pt idx="361">
                  <c:v>0</c:v>
                </c:pt>
                <c:pt idx="362">
                  <c:v>8197.7803000000004</c:v>
                </c:pt>
                <c:pt idx="363">
                  <c:v>0</c:v>
                </c:pt>
                <c:pt idx="364">
                  <c:v>1177.22</c:v>
                </c:pt>
                <c:pt idx="365">
                  <c:v>4340.8599000000004</c:v>
                </c:pt>
                <c:pt idx="366">
                  <c:v>0</c:v>
                </c:pt>
                <c:pt idx="367">
                  <c:v>5283.71</c:v>
                </c:pt>
                <c:pt idx="368">
                  <c:v>14238.570299999999</c:v>
                </c:pt>
                <c:pt idx="369">
                  <c:v>7529.7798000000003</c:v>
                </c:pt>
                <c:pt idx="370">
                  <c:v>2764.78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87-47A0-B9E5-A61A7FAB5B8E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2.2999999999999998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1.02</c:v>
                </c:pt>
                <c:pt idx="15">
                  <c:v>8.3800000000000008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4.78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0.27</c:v>
                </c:pt>
                <c:pt idx="25">
                  <c:v>7.56</c:v>
                </c:pt>
                <c:pt idx="26">
                  <c:v>0.27800000000000002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1.66</c:v>
                </c:pt>
                <c:pt idx="39">
                  <c:v>0</c:v>
                </c:pt>
                <c:pt idx="40">
                  <c:v>2377.4398999999999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0.76600000000000001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1.86</c:v>
                </c:pt>
                <c:pt idx="55">
                  <c:v>2.97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7.84</c:v>
                </c:pt>
                <c:pt idx="60">
                  <c:v>2.2000000000000002</c:v>
                </c:pt>
                <c:pt idx="61">
                  <c:v>0</c:v>
                </c:pt>
                <c:pt idx="62">
                  <c:v>3.15</c:v>
                </c:pt>
                <c:pt idx="63">
                  <c:v>14.7</c:v>
                </c:pt>
                <c:pt idx="64">
                  <c:v>0</c:v>
                </c:pt>
                <c:pt idx="65">
                  <c:v>0</c:v>
                </c:pt>
                <c:pt idx="66">
                  <c:v>7</c:v>
                </c:pt>
                <c:pt idx="67">
                  <c:v>0</c:v>
                </c:pt>
                <c:pt idx="68">
                  <c:v>7.76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13.9</c:v>
                </c:pt>
                <c:pt idx="73">
                  <c:v>9.2799999999999994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1.96</c:v>
                </c:pt>
                <c:pt idx="79">
                  <c:v>0</c:v>
                </c:pt>
                <c:pt idx="80">
                  <c:v>7775.9701999999997</c:v>
                </c:pt>
                <c:pt idx="81">
                  <c:v>0.33400000000000002</c:v>
                </c:pt>
                <c:pt idx="82">
                  <c:v>0</c:v>
                </c:pt>
                <c:pt idx="83">
                  <c:v>52.29</c:v>
                </c:pt>
                <c:pt idx="84">
                  <c:v>1.29</c:v>
                </c:pt>
                <c:pt idx="85">
                  <c:v>0</c:v>
                </c:pt>
                <c:pt idx="86">
                  <c:v>2.65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2.96</c:v>
                </c:pt>
                <c:pt idx="95">
                  <c:v>0</c:v>
                </c:pt>
                <c:pt idx="96">
                  <c:v>0</c:v>
                </c:pt>
                <c:pt idx="97">
                  <c:v>5.5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1.3320000000000001</c:v>
                </c:pt>
                <c:pt idx="106">
                  <c:v>0</c:v>
                </c:pt>
                <c:pt idx="107">
                  <c:v>0</c:v>
                </c:pt>
                <c:pt idx="108">
                  <c:v>2.4</c:v>
                </c:pt>
                <c:pt idx="109">
                  <c:v>0</c:v>
                </c:pt>
                <c:pt idx="110">
                  <c:v>1.93</c:v>
                </c:pt>
                <c:pt idx="111">
                  <c:v>3.15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3.2610000000000001</c:v>
                </c:pt>
                <c:pt idx="125">
                  <c:v>1.9750000000000001</c:v>
                </c:pt>
                <c:pt idx="126">
                  <c:v>0</c:v>
                </c:pt>
                <c:pt idx="127">
                  <c:v>0</c:v>
                </c:pt>
                <c:pt idx="128">
                  <c:v>3.53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6.9</c:v>
                </c:pt>
                <c:pt idx="133">
                  <c:v>0</c:v>
                </c:pt>
                <c:pt idx="134">
                  <c:v>0</c:v>
                </c:pt>
                <c:pt idx="135">
                  <c:v>3.35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8.35</c:v>
                </c:pt>
                <c:pt idx="140">
                  <c:v>0.29599999999999999</c:v>
                </c:pt>
                <c:pt idx="141">
                  <c:v>1.2450000000000001</c:v>
                </c:pt>
                <c:pt idx="142">
                  <c:v>0.48299999999999998</c:v>
                </c:pt>
                <c:pt idx="143">
                  <c:v>0</c:v>
                </c:pt>
                <c:pt idx="144">
                  <c:v>5088.3100999999997</c:v>
                </c:pt>
                <c:pt idx="145">
                  <c:v>8140.3798999999999</c:v>
                </c:pt>
                <c:pt idx="146">
                  <c:v>0</c:v>
                </c:pt>
                <c:pt idx="147">
                  <c:v>0</c:v>
                </c:pt>
                <c:pt idx="148">
                  <c:v>6140.1099000000004</c:v>
                </c:pt>
                <c:pt idx="149">
                  <c:v>0</c:v>
                </c:pt>
                <c:pt idx="150">
                  <c:v>0</c:v>
                </c:pt>
                <c:pt idx="151">
                  <c:v>5297.3100999999997</c:v>
                </c:pt>
                <c:pt idx="152">
                  <c:v>6262.52</c:v>
                </c:pt>
                <c:pt idx="153">
                  <c:v>1187.7</c:v>
                </c:pt>
                <c:pt idx="154">
                  <c:v>425.69</c:v>
                </c:pt>
                <c:pt idx="155">
                  <c:v>0</c:v>
                </c:pt>
                <c:pt idx="156">
                  <c:v>0</c:v>
                </c:pt>
                <c:pt idx="157">
                  <c:v>1999.83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712.92</c:v>
                </c:pt>
                <c:pt idx="163">
                  <c:v>156.27000000000001</c:v>
                </c:pt>
                <c:pt idx="164">
                  <c:v>0</c:v>
                </c:pt>
                <c:pt idx="165">
                  <c:v>0</c:v>
                </c:pt>
                <c:pt idx="166">
                  <c:v>2013.76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0.49</c:v>
                </c:pt>
                <c:pt idx="171">
                  <c:v>0</c:v>
                </c:pt>
                <c:pt idx="172">
                  <c:v>0</c:v>
                </c:pt>
                <c:pt idx="173">
                  <c:v>2624.8501000000001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2.0299999999999998</c:v>
                </c:pt>
                <c:pt idx="179">
                  <c:v>0</c:v>
                </c:pt>
                <c:pt idx="180">
                  <c:v>0</c:v>
                </c:pt>
                <c:pt idx="181">
                  <c:v>5.34</c:v>
                </c:pt>
                <c:pt idx="182">
                  <c:v>0</c:v>
                </c:pt>
                <c:pt idx="183">
                  <c:v>0</c:v>
                </c:pt>
                <c:pt idx="184">
                  <c:v>5.82</c:v>
                </c:pt>
                <c:pt idx="185">
                  <c:v>1.07</c:v>
                </c:pt>
                <c:pt idx="186">
                  <c:v>0</c:v>
                </c:pt>
                <c:pt idx="187">
                  <c:v>0</c:v>
                </c:pt>
                <c:pt idx="188">
                  <c:v>2.36</c:v>
                </c:pt>
                <c:pt idx="189">
                  <c:v>0</c:v>
                </c:pt>
                <c:pt idx="190">
                  <c:v>3.3149999999999999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0.46600000000000003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350</c:v>
                </c:pt>
                <c:pt idx="199">
                  <c:v>0</c:v>
                </c:pt>
                <c:pt idx="200">
                  <c:v>0</c:v>
                </c:pt>
                <c:pt idx="201">
                  <c:v>2.04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1.4</c:v>
                </c:pt>
                <c:pt idx="212">
                  <c:v>6.79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0.78300000000000003</c:v>
                </c:pt>
                <c:pt idx="217">
                  <c:v>18.82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0.80100000000000005</c:v>
                </c:pt>
                <c:pt idx="223">
                  <c:v>0</c:v>
                </c:pt>
                <c:pt idx="224">
                  <c:v>7.63</c:v>
                </c:pt>
                <c:pt idx="225">
                  <c:v>0</c:v>
                </c:pt>
                <c:pt idx="226">
                  <c:v>1.51</c:v>
                </c:pt>
                <c:pt idx="227">
                  <c:v>0</c:v>
                </c:pt>
                <c:pt idx="228">
                  <c:v>0.24399999999999999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1.55</c:v>
                </c:pt>
                <c:pt idx="237">
                  <c:v>0.94</c:v>
                </c:pt>
                <c:pt idx="238">
                  <c:v>0</c:v>
                </c:pt>
                <c:pt idx="239">
                  <c:v>8.6</c:v>
                </c:pt>
                <c:pt idx="240">
                  <c:v>2.42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4.07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0.56499999999999995</c:v>
                </c:pt>
                <c:pt idx="255">
                  <c:v>29.94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43</c:v>
                </c:pt>
                <c:pt idx="262">
                  <c:v>0</c:v>
                </c:pt>
                <c:pt idx="263">
                  <c:v>0</c:v>
                </c:pt>
                <c:pt idx="264">
                  <c:v>1.33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0.40799999999999997</c:v>
                </c:pt>
                <c:pt idx="277">
                  <c:v>0</c:v>
                </c:pt>
                <c:pt idx="278">
                  <c:v>35.799999999999997</c:v>
                </c:pt>
                <c:pt idx="279">
                  <c:v>0</c:v>
                </c:pt>
                <c:pt idx="280">
                  <c:v>2.15</c:v>
                </c:pt>
                <c:pt idx="281">
                  <c:v>18.66</c:v>
                </c:pt>
                <c:pt idx="282">
                  <c:v>8.23</c:v>
                </c:pt>
                <c:pt idx="283">
                  <c:v>2.5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6.6</c:v>
                </c:pt>
                <c:pt idx="290">
                  <c:v>2.96</c:v>
                </c:pt>
                <c:pt idx="291">
                  <c:v>0</c:v>
                </c:pt>
                <c:pt idx="292">
                  <c:v>0</c:v>
                </c:pt>
                <c:pt idx="293">
                  <c:v>7.1459999999999999</c:v>
                </c:pt>
                <c:pt idx="294">
                  <c:v>0</c:v>
                </c:pt>
                <c:pt idx="295">
                  <c:v>6.22</c:v>
                </c:pt>
                <c:pt idx="296">
                  <c:v>0</c:v>
                </c:pt>
                <c:pt idx="297">
                  <c:v>8.64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14.8</c:v>
                </c:pt>
                <c:pt idx="302">
                  <c:v>3.9350000000000001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0.46</c:v>
                </c:pt>
                <c:pt idx="307">
                  <c:v>1.3340000000000001</c:v>
                </c:pt>
                <c:pt idx="308">
                  <c:v>0</c:v>
                </c:pt>
                <c:pt idx="309">
                  <c:v>0</c:v>
                </c:pt>
                <c:pt idx="310">
                  <c:v>7.06</c:v>
                </c:pt>
                <c:pt idx="311">
                  <c:v>5.85</c:v>
                </c:pt>
                <c:pt idx="312">
                  <c:v>0</c:v>
                </c:pt>
                <c:pt idx="313">
                  <c:v>5.29</c:v>
                </c:pt>
                <c:pt idx="314">
                  <c:v>4.8899999999999997</c:v>
                </c:pt>
                <c:pt idx="315">
                  <c:v>1.62</c:v>
                </c:pt>
                <c:pt idx="316">
                  <c:v>0</c:v>
                </c:pt>
                <c:pt idx="317">
                  <c:v>0</c:v>
                </c:pt>
                <c:pt idx="318">
                  <c:v>3940.1898999999999</c:v>
                </c:pt>
                <c:pt idx="319">
                  <c:v>0</c:v>
                </c:pt>
                <c:pt idx="320">
                  <c:v>0.20050000000000001</c:v>
                </c:pt>
                <c:pt idx="321">
                  <c:v>0</c:v>
                </c:pt>
                <c:pt idx="322">
                  <c:v>13.06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0.111</c:v>
                </c:pt>
                <c:pt idx="332">
                  <c:v>2.0499999999999998</c:v>
                </c:pt>
                <c:pt idx="333">
                  <c:v>0</c:v>
                </c:pt>
                <c:pt idx="334">
                  <c:v>7.1</c:v>
                </c:pt>
                <c:pt idx="335">
                  <c:v>0.57199999999999995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1.3049999999999999</c:v>
                </c:pt>
                <c:pt idx="353">
                  <c:v>0.91</c:v>
                </c:pt>
                <c:pt idx="354">
                  <c:v>0</c:v>
                </c:pt>
                <c:pt idx="355">
                  <c:v>0</c:v>
                </c:pt>
                <c:pt idx="356">
                  <c:v>0.25600000000000001</c:v>
                </c:pt>
                <c:pt idx="357">
                  <c:v>0.44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14008.5996</c:v>
                </c:pt>
                <c:pt idx="369">
                  <c:v>0</c:v>
                </c:pt>
                <c:pt idx="370">
                  <c:v>2724.77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87-47A0-B9E5-A61A7FAB5B8E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987-47A0-B9E5-A61A7FAB5B8E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87-47A0-B9E5-A61A7FAB5B8E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5987-47A0-B9E5-A61A7FAB5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93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058944" name="Chart 1">
          <a:extLst>
            <a:ext uri="{FF2B5EF4-FFF2-40B4-BE49-F238E27FC236}">
              <a16:creationId xmlns:a16="http://schemas.microsoft.com/office/drawing/2014/main" id="{00000000-0008-0000-0000-0000C06A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136731" name="Chart 1">
          <a:extLst>
            <a:ext uri="{FF2B5EF4-FFF2-40B4-BE49-F238E27FC236}">
              <a16:creationId xmlns:a16="http://schemas.microsoft.com/office/drawing/2014/main" id="{00000000-0008-0000-0100-00009B9A2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067425"/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495300</xdr:colOff>
      <xdr:row>0</xdr:row>
      <xdr:rowOff>9525</xdr:rowOff>
    </xdr:from>
    <xdr:to>
      <xdr:col>12</xdr:col>
      <xdr:colOff>438150</xdr:colOff>
      <xdr:row>2</xdr:row>
      <xdr:rowOff>19050</xdr:rowOff>
    </xdr:to>
    <xdr:sp macro="[0]!Module1.replace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848850" y="9525"/>
          <a:ext cx="1123950" cy="4000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l-GR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topLeftCell="A3" zoomScaleNormal="100" workbookViewId="0">
      <selection activeCell="B11" sqref="B11"/>
    </sheetView>
  </sheetViews>
  <sheetFormatPr defaultRowHeight="11.25" x14ac:dyDescent="0.2"/>
  <cols>
    <col min="1" max="1" width="11.28515625" style="1" bestFit="1" customWidth="1"/>
    <col min="2" max="2" width="11.140625" style="130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40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16384" width="9.140625" style="1"/>
  </cols>
  <sheetData>
    <row r="1" spans="1:21" ht="18.75" thickBot="1" x14ac:dyDescent="0.3">
      <c r="A1" s="12" t="s">
        <v>3</v>
      </c>
      <c r="B1" s="126"/>
      <c r="C1" s="7"/>
      <c r="D1" s="10"/>
      <c r="E1" s="11">
        <f ca="1">TODAY()</f>
        <v>45982</v>
      </c>
      <c r="F1" s="7"/>
      <c r="G1" s="102"/>
      <c r="H1" s="103"/>
      <c r="I1" s="104" t="s">
        <v>781</v>
      </c>
      <c r="J1" s="105"/>
      <c r="K1" s="133"/>
      <c r="L1" s="7"/>
      <c r="M1" s="7" t="s">
        <v>70</v>
      </c>
      <c r="N1" s="19"/>
      <c r="O1" s="20"/>
      <c r="P1" s="20"/>
      <c r="Q1" s="21" t="s">
        <v>776</v>
      </c>
      <c r="R1" s="22"/>
      <c r="S1" s="20"/>
      <c r="T1" s="23"/>
      <c r="U1" s="7"/>
    </row>
    <row r="2" spans="1:21" ht="12" thickBot="1" x14ac:dyDescent="0.25">
      <c r="A2" s="7"/>
      <c r="B2" s="126"/>
      <c r="C2" s="7"/>
      <c r="D2" s="10"/>
      <c r="E2" s="7" t="s">
        <v>21</v>
      </c>
      <c r="F2" s="7"/>
      <c r="G2" s="7"/>
      <c r="H2" s="7"/>
      <c r="I2" s="10"/>
      <c r="J2" s="7"/>
      <c r="K2" s="134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1" s="26" customFormat="1" ht="21.75" customHeight="1" thickBot="1" x14ac:dyDescent="0.25">
      <c r="A3" s="27" t="s">
        <v>68</v>
      </c>
      <c r="B3" s="127" t="s">
        <v>1</v>
      </c>
      <c r="C3" s="29">
        <v>20.25</v>
      </c>
      <c r="D3" s="29" t="s">
        <v>22</v>
      </c>
      <c r="E3" s="29" t="s">
        <v>23</v>
      </c>
      <c r="F3" s="29" t="s">
        <v>57</v>
      </c>
      <c r="G3" s="29" t="s">
        <v>56</v>
      </c>
      <c r="H3" s="28" t="s">
        <v>38</v>
      </c>
      <c r="I3" s="28" t="s">
        <v>2</v>
      </c>
      <c r="J3" s="28" t="s">
        <v>37</v>
      </c>
      <c r="K3" s="135" t="s">
        <v>783</v>
      </c>
      <c r="L3" s="55" t="s">
        <v>11</v>
      </c>
      <c r="M3" s="24"/>
      <c r="N3" s="57" t="s">
        <v>12</v>
      </c>
      <c r="O3" s="30" t="s">
        <v>68</v>
      </c>
      <c r="P3" s="85" t="s">
        <v>16</v>
      </c>
      <c r="Q3" s="85" t="s">
        <v>17</v>
      </c>
      <c r="R3" s="85" t="s">
        <v>439</v>
      </c>
      <c r="S3" s="86" t="s">
        <v>18</v>
      </c>
      <c r="T3" s="25"/>
      <c r="U3" s="25"/>
    </row>
    <row r="4" spans="1:21" s="26" customFormat="1" ht="15" customHeight="1" thickBot="1" x14ac:dyDescent="0.25">
      <c r="A4" s="90" t="s">
        <v>5</v>
      </c>
      <c r="B4" s="128">
        <f>ALL!B16</f>
        <v>3.6019999999999999</v>
      </c>
      <c r="C4" s="109">
        <f>((B4-K4)/K4)*100</f>
        <v>122.75819418676561</v>
      </c>
      <c r="D4" s="62" t="str">
        <f>ALL!D16</f>
        <v>N/A</v>
      </c>
      <c r="E4" s="62" t="str">
        <f>ALL!E16</f>
        <v>N/A</v>
      </c>
      <c r="F4" s="82" t="str">
        <f>ALL!F16</f>
        <v>N/A</v>
      </c>
      <c r="G4" s="82" t="str">
        <f>ALL!G16</f>
        <v>N/A</v>
      </c>
      <c r="H4" s="63">
        <f>ALL!C16</f>
        <v>3.4809999999999999</v>
      </c>
      <c r="I4" s="64" t="str">
        <f t="shared" ref="I4:I24" si="0">IF(B4&gt;H4,"Long","Short")</f>
        <v>Long</v>
      </c>
      <c r="J4" s="99">
        <f t="shared" ref="J4:J24" si="1">((B4-H4)/H4)*100</f>
        <v>3.4760126400459641</v>
      </c>
      <c r="K4" s="136">
        <v>1.617</v>
      </c>
      <c r="L4" s="106">
        <f>C34/100</f>
        <v>0.543640952258582</v>
      </c>
      <c r="M4" s="24"/>
      <c r="N4" s="94">
        <f>C36/100</f>
        <v>0.40282505596494433</v>
      </c>
      <c r="O4" s="93" t="s">
        <v>5</v>
      </c>
      <c r="P4" s="35">
        <f>3704/K4</f>
        <v>2290.6617192331478</v>
      </c>
      <c r="Q4" s="31">
        <f t="shared" ref="Q4:Q24" si="2">P4*K4</f>
        <v>3704</v>
      </c>
      <c r="R4" s="96">
        <f t="shared" ref="R4:R24" si="3">((B4-K4)/K4)*100</f>
        <v>122.75819418676561</v>
      </c>
      <c r="S4" s="32">
        <f t="shared" ref="S4:S24" si="4">B4*P4</f>
        <v>8250.9635126777976</v>
      </c>
      <c r="T4" s="25"/>
      <c r="U4" s="25"/>
    </row>
    <row r="5" spans="1:21" s="26" customFormat="1" ht="15" customHeight="1" thickBot="1" x14ac:dyDescent="0.25">
      <c r="A5" s="91" t="s">
        <v>51</v>
      </c>
      <c r="B5" s="128">
        <f>ALL!B251</f>
        <v>17.12</v>
      </c>
      <c r="C5" s="95">
        <f>((B5-K5)/K5)*100</f>
        <v>15.053763440860216</v>
      </c>
      <c r="D5" s="33">
        <f>ALL!D251</f>
        <v>17</v>
      </c>
      <c r="E5" s="33" t="str">
        <f>ALL!E251</f>
        <v>N/A</v>
      </c>
      <c r="F5" s="83">
        <f>ALL!F251</f>
        <v>16.29</v>
      </c>
      <c r="G5" s="83" t="str">
        <f>ALL!G251</f>
        <v>N/A</v>
      </c>
      <c r="H5" s="34">
        <f>ALL!C251</f>
        <v>16.309999999999999</v>
      </c>
      <c r="I5" s="65" t="str">
        <f t="shared" si="0"/>
        <v>Long</v>
      </c>
      <c r="J5" s="100">
        <f t="shared" si="1"/>
        <v>4.9662783568363107</v>
      </c>
      <c r="K5" s="137">
        <v>14.88</v>
      </c>
      <c r="L5" s="25"/>
      <c r="M5" s="25"/>
      <c r="N5" s="25"/>
      <c r="O5" s="91" t="s">
        <v>51</v>
      </c>
      <c r="P5" s="35">
        <f t="shared" ref="P5:P30" si="5">3704/K5</f>
        <v>248.92473118279568</v>
      </c>
      <c r="Q5" s="33">
        <f t="shared" si="2"/>
        <v>3704</v>
      </c>
      <c r="R5" s="97">
        <f t="shared" si="3"/>
        <v>15.053763440860216</v>
      </c>
      <c r="S5" s="36">
        <f t="shared" si="4"/>
        <v>4261.5913978494627</v>
      </c>
      <c r="T5" s="25"/>
      <c r="U5" s="25"/>
    </row>
    <row r="6" spans="1:21" s="26" customFormat="1" ht="15" customHeight="1" x14ac:dyDescent="0.2">
      <c r="A6" s="92" t="s">
        <v>6</v>
      </c>
      <c r="B6" s="129">
        <f>ALL!B232</f>
        <v>42.8</v>
      </c>
      <c r="C6" s="110">
        <f t="shared" ref="C6:C25" si="6">((B6-K6)/K6)*100</f>
        <v>27.684964200477307</v>
      </c>
      <c r="D6" s="37">
        <f>ALL!D232</f>
        <v>13</v>
      </c>
      <c r="E6" s="37">
        <f>ALL!E232</f>
        <v>11</v>
      </c>
      <c r="F6" s="84">
        <f>ALL!F232</f>
        <v>45.14</v>
      </c>
      <c r="G6" s="84">
        <f>ALL!G232</f>
        <v>43</v>
      </c>
      <c r="H6" s="34">
        <f>ALL!C232</f>
        <v>44.58</v>
      </c>
      <c r="I6" s="65" t="str">
        <f t="shared" si="0"/>
        <v>Short</v>
      </c>
      <c r="J6" s="101">
        <f t="shared" si="1"/>
        <v>-3.9928218932256643</v>
      </c>
      <c r="K6" s="138">
        <v>33.520000000000003</v>
      </c>
      <c r="L6" s="38"/>
      <c r="M6" s="39" t="s">
        <v>20</v>
      </c>
      <c r="N6" s="38"/>
      <c r="O6" s="92" t="s">
        <v>6</v>
      </c>
      <c r="P6" s="35">
        <f t="shared" si="5"/>
        <v>110.50119331742242</v>
      </c>
      <c r="Q6" s="37">
        <f t="shared" si="2"/>
        <v>3704</v>
      </c>
      <c r="R6" s="98">
        <f t="shared" si="3"/>
        <v>27.684964200477307</v>
      </c>
      <c r="S6" s="40">
        <f t="shared" si="4"/>
        <v>4729.4510739856796</v>
      </c>
      <c r="T6" s="25"/>
      <c r="U6" s="25"/>
    </row>
    <row r="7" spans="1:21" s="26" customFormat="1" ht="15" customHeight="1" thickBot="1" x14ac:dyDescent="0.25">
      <c r="A7" s="91" t="s">
        <v>7</v>
      </c>
      <c r="B7" s="128">
        <f>ALL!B248</f>
        <v>17.2</v>
      </c>
      <c r="C7" s="95">
        <f>((B7-K7)/K7)*100</f>
        <v>9.5541401273885356</v>
      </c>
      <c r="D7" s="33" t="str">
        <f>ALL!D248</f>
        <v>N/A</v>
      </c>
      <c r="E7" s="33">
        <f>ALL!E248</f>
        <v>27</v>
      </c>
      <c r="F7" s="83" t="str">
        <f>ALL!F248</f>
        <v>N/A</v>
      </c>
      <c r="G7" s="83">
        <f>ALL!G248</f>
        <v>18.66</v>
      </c>
      <c r="H7" s="34">
        <f>ALL!C248</f>
        <v>17.8</v>
      </c>
      <c r="I7" s="65" t="str">
        <f t="shared" si="0"/>
        <v>Short</v>
      </c>
      <c r="J7" s="100">
        <f>((B7-H7)/H7)*100</f>
        <v>-3.3707865168539399</v>
      </c>
      <c r="K7" s="137">
        <v>15.7</v>
      </c>
      <c r="L7" s="25"/>
      <c r="M7" s="42">
        <f>-N4+L4</f>
        <v>0.14081589629363767</v>
      </c>
      <c r="N7" s="25"/>
      <c r="O7" s="91" t="s">
        <v>7</v>
      </c>
      <c r="P7" s="35">
        <f t="shared" si="5"/>
        <v>235.92356687898089</v>
      </c>
      <c r="Q7" s="33">
        <f t="shared" si="2"/>
        <v>3704</v>
      </c>
      <c r="R7" s="97">
        <f t="shared" si="3"/>
        <v>9.5541401273885356</v>
      </c>
      <c r="S7" s="36">
        <f t="shared" si="4"/>
        <v>4057.8853503184714</v>
      </c>
      <c r="T7" s="25"/>
      <c r="U7" s="25"/>
    </row>
    <row r="8" spans="1:21" s="26" customFormat="1" ht="15" customHeight="1" x14ac:dyDescent="0.2">
      <c r="A8" s="92" t="s">
        <v>387</v>
      </c>
      <c r="B8" s="129">
        <f>ALL!B96</f>
        <v>8.3849999999999998</v>
      </c>
      <c r="C8" s="110">
        <f t="shared" si="6"/>
        <v>10.912698412698415</v>
      </c>
      <c r="D8" s="37">
        <f>ALL!D96</f>
        <v>8</v>
      </c>
      <c r="E8" s="37" t="str">
        <f>ALL!E96</f>
        <v>N/A</v>
      </c>
      <c r="F8" s="84">
        <f>ALL!F96</f>
        <v>7.94</v>
      </c>
      <c r="G8" s="84" t="str">
        <f>ALL!G96</f>
        <v>N/A</v>
      </c>
      <c r="H8" s="34">
        <f>ALL!C96</f>
        <v>8</v>
      </c>
      <c r="I8" s="65" t="str">
        <f t="shared" si="0"/>
        <v>Long</v>
      </c>
      <c r="J8" s="101">
        <f t="shared" si="1"/>
        <v>4.8124999999999973</v>
      </c>
      <c r="K8" s="138">
        <v>7.56</v>
      </c>
      <c r="L8" s="25"/>
      <c r="M8" s="25"/>
      <c r="N8" s="25"/>
      <c r="O8" s="92" t="s">
        <v>387</v>
      </c>
      <c r="P8" s="35">
        <f t="shared" si="5"/>
        <v>489.94708994708998</v>
      </c>
      <c r="Q8" s="37">
        <f t="shared" si="2"/>
        <v>3704</v>
      </c>
      <c r="R8" s="98">
        <f t="shared" si="3"/>
        <v>10.912698412698415</v>
      </c>
      <c r="S8" s="40">
        <f t="shared" si="4"/>
        <v>4108.2063492063489</v>
      </c>
      <c r="T8" s="25"/>
      <c r="U8" s="25"/>
    </row>
    <row r="9" spans="1:21" s="26" customFormat="1" ht="15" customHeight="1" x14ac:dyDescent="0.2">
      <c r="A9" s="91" t="s">
        <v>393</v>
      </c>
      <c r="B9" s="128">
        <f>ALL!B260</f>
        <v>7.4</v>
      </c>
      <c r="C9" s="95">
        <f>((B9-K9)/K9)*100</f>
        <v>33.09352517985613</v>
      </c>
      <c r="D9" s="33">
        <f>ALL!D260</f>
        <v>30</v>
      </c>
      <c r="E9" s="33">
        <f>ALL!E260</f>
        <v>39</v>
      </c>
      <c r="F9" s="83">
        <f>ALL!F260</f>
        <v>7.22</v>
      </c>
      <c r="G9" s="83">
        <f>ALL!G260</f>
        <v>6.22</v>
      </c>
      <c r="H9" s="34">
        <f>ALL!C260</f>
        <v>6.95</v>
      </c>
      <c r="I9" s="65" t="str">
        <f t="shared" si="0"/>
        <v>Long</v>
      </c>
      <c r="J9" s="100">
        <f t="shared" si="1"/>
        <v>6.4748201438848945</v>
      </c>
      <c r="K9" s="137">
        <v>5.56</v>
      </c>
      <c r="L9" s="25"/>
      <c r="M9" s="25"/>
      <c r="N9" s="25"/>
      <c r="O9" s="91" t="s">
        <v>393</v>
      </c>
      <c r="P9" s="35">
        <f t="shared" si="5"/>
        <v>666.18705035971232</v>
      </c>
      <c r="Q9" s="33">
        <f t="shared" si="2"/>
        <v>3704</v>
      </c>
      <c r="R9" s="97">
        <f t="shared" si="3"/>
        <v>33.09352517985613</v>
      </c>
      <c r="S9" s="36">
        <f t="shared" si="4"/>
        <v>4929.7841726618717</v>
      </c>
      <c r="T9" s="25"/>
      <c r="U9" s="25"/>
    </row>
    <row r="10" spans="1:21" s="26" customFormat="1" ht="15" customHeight="1" x14ac:dyDescent="0.2">
      <c r="A10" s="92" t="s">
        <v>65</v>
      </c>
      <c r="B10" s="129">
        <f>ALL!B185</f>
        <v>7.16</v>
      </c>
      <c r="C10" s="110">
        <f t="shared" si="6"/>
        <v>19.532554257095157</v>
      </c>
      <c r="D10" s="37">
        <f>ALL!D185</f>
        <v>0</v>
      </c>
      <c r="E10" s="37">
        <f>ALL!E185</f>
        <v>10</v>
      </c>
      <c r="F10" s="84">
        <f>ALL!F185</f>
        <v>7.16</v>
      </c>
      <c r="G10" s="84">
        <f>ALL!G185</f>
        <v>6.79</v>
      </c>
      <c r="H10" s="34">
        <f>ALL!C185</f>
        <v>6.76</v>
      </c>
      <c r="I10" s="65" t="str">
        <f t="shared" si="0"/>
        <v>Long</v>
      </c>
      <c r="J10" s="101">
        <f>((B10-H10)/H10)*100</f>
        <v>5.9171597633136148</v>
      </c>
      <c r="K10" s="138">
        <v>5.99</v>
      </c>
      <c r="L10" s="25"/>
      <c r="M10" s="25"/>
      <c r="N10" s="25"/>
      <c r="O10" s="92" t="s">
        <v>65</v>
      </c>
      <c r="P10" s="35">
        <f t="shared" si="5"/>
        <v>618.36393989983299</v>
      </c>
      <c r="Q10" s="37">
        <f t="shared" si="2"/>
        <v>3703.9999999999995</v>
      </c>
      <c r="R10" s="98">
        <f t="shared" si="3"/>
        <v>19.532554257095157</v>
      </c>
      <c r="S10" s="40">
        <f t="shared" si="4"/>
        <v>4427.4858096828038</v>
      </c>
      <c r="T10" s="25"/>
      <c r="U10" s="25"/>
    </row>
    <row r="11" spans="1:21" s="26" customFormat="1" ht="15" customHeight="1" x14ac:dyDescent="0.2">
      <c r="A11" s="91" t="s">
        <v>438</v>
      </c>
      <c r="B11" s="128">
        <f>ALL!B294</f>
        <v>0.58399999999999996</v>
      </c>
      <c r="C11" s="95">
        <f t="shared" si="6"/>
        <v>4.6594982078852887</v>
      </c>
      <c r="D11" s="33">
        <f>ALL!D294</f>
        <v>18</v>
      </c>
      <c r="E11" s="33">
        <f>ALL!E294</f>
        <v>10</v>
      </c>
      <c r="F11" s="83">
        <f>ALL!F294</f>
        <v>0.61799999999999999</v>
      </c>
      <c r="G11" s="83">
        <f>ALL!G294</f>
        <v>0.57199999999999995</v>
      </c>
      <c r="H11" s="34">
        <f>ALL!C294</f>
        <v>0.60199999999999998</v>
      </c>
      <c r="I11" s="65" t="str">
        <f t="shared" si="0"/>
        <v>Short</v>
      </c>
      <c r="J11" s="100">
        <f t="shared" si="1"/>
        <v>-2.9900332225913648</v>
      </c>
      <c r="K11" s="137">
        <v>0.55800000000000005</v>
      </c>
      <c r="L11" s="25"/>
      <c r="M11" s="25"/>
      <c r="N11" s="25"/>
      <c r="O11" s="91" t="s">
        <v>438</v>
      </c>
      <c r="P11" s="35">
        <f t="shared" si="5"/>
        <v>6637.992831541218</v>
      </c>
      <c r="Q11" s="33">
        <f t="shared" si="2"/>
        <v>3704</v>
      </c>
      <c r="R11" s="97">
        <f t="shared" si="3"/>
        <v>4.6594982078852887</v>
      </c>
      <c r="S11" s="36">
        <f t="shared" si="4"/>
        <v>3876.5878136200713</v>
      </c>
      <c r="T11" s="25"/>
      <c r="U11" s="25"/>
    </row>
    <row r="12" spans="1:21" s="26" customFormat="1" ht="15" customHeight="1" x14ac:dyDescent="0.2">
      <c r="A12" s="92" t="s">
        <v>786</v>
      </c>
      <c r="B12" s="129">
        <f>ALL!O19</f>
        <v>9.26</v>
      </c>
      <c r="C12" s="110">
        <f>((B12-K12)/K12)*100</f>
        <v>89.948717948717956</v>
      </c>
      <c r="D12" s="37" t="str">
        <f>ALL!D19</f>
        <v>N/A</v>
      </c>
      <c r="E12" s="37" t="str">
        <f>ALL!E19</f>
        <v>N/A</v>
      </c>
      <c r="F12" s="84" t="str">
        <f>ALL!F19</f>
        <v>N/A</v>
      </c>
      <c r="G12" s="84" t="str">
        <f>ALL!G19</f>
        <v>N/A</v>
      </c>
      <c r="H12" s="145">
        <f>ALL!C342</f>
        <v>8.93</v>
      </c>
      <c r="I12" s="65" t="str">
        <f t="shared" si="0"/>
        <v>Long</v>
      </c>
      <c r="J12" s="101">
        <f t="shared" si="1"/>
        <v>3.6954087346024642</v>
      </c>
      <c r="K12" s="138">
        <v>4.875</v>
      </c>
      <c r="L12" s="25"/>
      <c r="M12" s="25"/>
      <c r="N12" s="25"/>
      <c r="O12" s="92" t="s">
        <v>786</v>
      </c>
      <c r="P12" s="35">
        <f t="shared" si="5"/>
        <v>759.79487179487182</v>
      </c>
      <c r="Q12" s="107">
        <f t="shared" si="2"/>
        <v>3704</v>
      </c>
      <c r="R12" s="98">
        <f t="shared" si="3"/>
        <v>89.948717948717956</v>
      </c>
      <c r="S12" s="40">
        <f t="shared" si="4"/>
        <v>7035.7005128205128</v>
      </c>
      <c r="T12" s="25"/>
      <c r="U12" s="25"/>
    </row>
    <row r="13" spans="1:21" s="26" customFormat="1" ht="15" customHeight="1" x14ac:dyDescent="0.2">
      <c r="A13" s="91" t="s">
        <v>8</v>
      </c>
      <c r="B13" s="128">
        <f>ALL!B64</f>
        <v>17.22</v>
      </c>
      <c r="C13" s="95">
        <f t="shared" si="6"/>
        <v>39.546191247974058</v>
      </c>
      <c r="D13" s="33">
        <f>ALL!D64</f>
        <v>36</v>
      </c>
      <c r="E13" s="33">
        <f>ALL!E64</f>
        <v>38</v>
      </c>
      <c r="F13" s="83">
        <f>ALL!F64</f>
        <v>14.4</v>
      </c>
      <c r="G13" s="83">
        <f>ALL!G64</f>
        <v>13.9</v>
      </c>
      <c r="H13" s="34">
        <f>ALL!C64</f>
        <v>14.06</v>
      </c>
      <c r="I13" s="65" t="str">
        <f t="shared" si="0"/>
        <v>Long</v>
      </c>
      <c r="J13" s="100">
        <f t="shared" si="1"/>
        <v>22.475106685632991</v>
      </c>
      <c r="K13" s="137">
        <v>12.34</v>
      </c>
      <c r="L13" s="25"/>
      <c r="M13" s="25"/>
      <c r="N13" s="25"/>
      <c r="O13" s="91" t="s">
        <v>8</v>
      </c>
      <c r="P13" s="35">
        <f t="shared" si="5"/>
        <v>300.16207455429497</v>
      </c>
      <c r="Q13" s="108">
        <f t="shared" si="2"/>
        <v>3704</v>
      </c>
      <c r="R13" s="97">
        <f t="shared" si="3"/>
        <v>39.546191247974058</v>
      </c>
      <c r="S13" s="36">
        <f t="shared" si="4"/>
        <v>5168.7909238249595</v>
      </c>
      <c r="T13" s="25"/>
      <c r="U13" s="25"/>
    </row>
    <row r="14" spans="1:21" s="26" customFormat="1" ht="15" customHeight="1" x14ac:dyDescent="0.2">
      <c r="A14" s="92" t="s">
        <v>555</v>
      </c>
      <c r="B14" s="129">
        <f>ALL!B154</f>
        <v>4.8499999999999996</v>
      </c>
      <c r="C14" s="110">
        <f t="shared" si="6"/>
        <v>263.75909397734944</v>
      </c>
      <c r="D14" s="37" t="str">
        <f>ALL!D154</f>
        <v>N/A</v>
      </c>
      <c r="E14" s="37">
        <f>ALL!E154</f>
        <v>10</v>
      </c>
      <c r="F14" s="84" t="str">
        <f>ALL!F154</f>
        <v>N/A</v>
      </c>
      <c r="G14" s="84">
        <f>ALL!G154</f>
        <v>5.34</v>
      </c>
      <c r="H14" s="34">
        <f>ALL!C154</f>
        <v>5.14</v>
      </c>
      <c r="I14" s="65" t="str">
        <f t="shared" si="0"/>
        <v>Short</v>
      </c>
      <c r="J14" s="101">
        <f t="shared" si="1"/>
        <v>-5.6420233463035023</v>
      </c>
      <c r="K14" s="138">
        <v>1.3332999999999999</v>
      </c>
      <c r="L14" s="25"/>
      <c r="M14" s="25"/>
      <c r="N14" s="25"/>
      <c r="O14" s="92" t="s">
        <v>555</v>
      </c>
      <c r="P14" s="35">
        <f t="shared" si="5"/>
        <v>2778.0694517362936</v>
      </c>
      <c r="Q14" s="108">
        <f t="shared" si="2"/>
        <v>3704</v>
      </c>
      <c r="R14" s="97">
        <f t="shared" si="3"/>
        <v>263.75909397734944</v>
      </c>
      <c r="S14" s="36">
        <f t="shared" si="4"/>
        <v>13473.636840921023</v>
      </c>
      <c r="T14" s="25"/>
      <c r="U14" s="25"/>
    </row>
    <row r="15" spans="1:21" s="26" customFormat="1" ht="15" customHeight="1" x14ac:dyDescent="0.2">
      <c r="A15" s="91" t="s">
        <v>435</v>
      </c>
      <c r="B15" s="128">
        <f>ALL!B159</f>
        <v>5.89</v>
      </c>
      <c r="C15" s="95">
        <f t="shared" si="6"/>
        <v>-0.84175084175085368</v>
      </c>
      <c r="D15" s="33">
        <f>ALL!D5159</f>
        <v>0</v>
      </c>
      <c r="E15" s="33" t="str">
        <f>ALL!E159</f>
        <v>N/A</v>
      </c>
      <c r="F15" s="83" t="str">
        <f>ALL!F159</f>
        <v>N/A</v>
      </c>
      <c r="G15" s="83" t="str">
        <f>ALL!G159</f>
        <v>N/A</v>
      </c>
      <c r="H15" s="34">
        <f>ALL!C159</f>
        <v>5.98</v>
      </c>
      <c r="I15" s="65" t="str">
        <f t="shared" si="0"/>
        <v>Short</v>
      </c>
      <c r="J15" s="100">
        <f t="shared" si="1"/>
        <v>-1.5050167224080391</v>
      </c>
      <c r="K15" s="137">
        <v>5.94</v>
      </c>
      <c r="L15" s="25"/>
      <c r="M15" s="25" t="s">
        <v>54</v>
      </c>
      <c r="N15" s="25"/>
      <c r="O15" s="91" t="s">
        <v>435</v>
      </c>
      <c r="P15" s="35">
        <f t="shared" si="5"/>
        <v>623.56902356902356</v>
      </c>
      <c r="Q15" s="108">
        <f t="shared" si="2"/>
        <v>3704</v>
      </c>
      <c r="R15" s="97">
        <f t="shared" si="3"/>
        <v>-0.84175084175085368</v>
      </c>
      <c r="S15" s="36">
        <f t="shared" si="4"/>
        <v>3672.8215488215487</v>
      </c>
      <c r="T15" s="25"/>
      <c r="U15" s="25"/>
    </row>
    <row r="16" spans="1:21" s="26" customFormat="1" ht="15" customHeight="1" x14ac:dyDescent="0.2">
      <c r="A16" s="92" t="s">
        <v>384</v>
      </c>
      <c r="B16" s="129">
        <f>ALL!O115</f>
        <v>3.23</v>
      </c>
      <c r="C16" s="110">
        <f t="shared" si="6"/>
        <v>68.229166666666671</v>
      </c>
      <c r="D16" s="37" t="str">
        <f>ALL!D330</f>
        <v>N/A</v>
      </c>
      <c r="E16" s="37">
        <f>ALL!E330</f>
        <v>2</v>
      </c>
      <c r="F16" s="84" t="str">
        <f>ALL!F330</f>
        <v>N/A</v>
      </c>
      <c r="G16" s="84">
        <f>ALL!G330</f>
        <v>3.15</v>
      </c>
      <c r="H16" s="34">
        <f>ALL!C330</f>
        <v>3.5350000000000001</v>
      </c>
      <c r="I16" s="65" t="str">
        <f t="shared" si="0"/>
        <v>Short</v>
      </c>
      <c r="J16" s="101">
        <f t="shared" si="1"/>
        <v>-8.6280056577086324</v>
      </c>
      <c r="K16" s="138">
        <v>1.92</v>
      </c>
      <c r="L16" s="25"/>
      <c r="M16" s="41"/>
      <c r="N16" s="25"/>
      <c r="O16" s="92" t="s">
        <v>384</v>
      </c>
      <c r="P16" s="35">
        <f t="shared" si="5"/>
        <v>1929.1666666666667</v>
      </c>
      <c r="Q16" s="107">
        <f t="shared" si="2"/>
        <v>3704</v>
      </c>
      <c r="R16" s="98">
        <f t="shared" si="3"/>
        <v>68.229166666666671</v>
      </c>
      <c r="S16" s="40">
        <f t="shared" si="4"/>
        <v>6231.2083333333339</v>
      </c>
      <c r="T16" s="25"/>
      <c r="U16" s="25"/>
    </row>
    <row r="17" spans="1:21" s="26" customFormat="1" ht="15" customHeight="1" x14ac:dyDescent="0.2">
      <c r="A17" s="91" t="s">
        <v>649</v>
      </c>
      <c r="B17" s="128">
        <f>ALL!B258</f>
        <v>7</v>
      </c>
      <c r="C17" s="95">
        <f t="shared" si="6"/>
        <v>81.818181818181813</v>
      </c>
      <c r="D17" s="33">
        <f>ALL!D258</f>
        <v>6</v>
      </c>
      <c r="E17" s="33">
        <f>ALL!E258</f>
        <v>25</v>
      </c>
      <c r="F17" s="83">
        <f>ALL!F258</f>
        <v>7.14</v>
      </c>
      <c r="G17" s="83">
        <f>ALL!G258</f>
        <v>7.1459999999999999</v>
      </c>
      <c r="H17" s="34">
        <f>ALL!C258</f>
        <v>6.65</v>
      </c>
      <c r="I17" s="65" t="str">
        <f t="shared" si="0"/>
        <v>Long</v>
      </c>
      <c r="J17" s="100">
        <f t="shared" si="1"/>
        <v>5.2631578947368363</v>
      </c>
      <c r="K17" s="137">
        <v>3.85</v>
      </c>
      <c r="L17" s="25"/>
      <c r="M17" s="25"/>
      <c r="N17" s="25"/>
      <c r="O17" s="91" t="s">
        <v>649</v>
      </c>
      <c r="P17" s="35">
        <f t="shared" si="5"/>
        <v>962.07792207792204</v>
      </c>
      <c r="Q17" s="108">
        <f t="shared" si="2"/>
        <v>3704</v>
      </c>
      <c r="R17" s="97">
        <f t="shared" si="3"/>
        <v>81.818181818181813</v>
      </c>
      <c r="S17" s="36">
        <f t="shared" si="4"/>
        <v>6734.545454545454</v>
      </c>
      <c r="T17" s="25"/>
      <c r="U17" s="25"/>
    </row>
    <row r="18" spans="1:21" s="26" customFormat="1" ht="15" customHeight="1" x14ac:dyDescent="0.2">
      <c r="A18" s="92" t="s">
        <v>50</v>
      </c>
      <c r="B18" s="129">
        <f>ALL!B114</f>
        <v>5.96</v>
      </c>
      <c r="C18" s="110">
        <f>((B18-K18)/K18)*100</f>
        <v>32.150776053215083</v>
      </c>
      <c r="D18" s="37" t="str">
        <f>ALL!D114</f>
        <v>N/A</v>
      </c>
      <c r="E18" s="37" t="str">
        <f>ALL!E114</f>
        <v>N/A</v>
      </c>
      <c r="F18" s="84" t="str">
        <f>ALL!F114</f>
        <v>N/A</v>
      </c>
      <c r="G18" s="84" t="str">
        <f>ALL!G114</f>
        <v>N/A</v>
      </c>
      <c r="H18" s="34">
        <f>ALL!C114</f>
        <v>6.4</v>
      </c>
      <c r="I18" s="65" t="str">
        <f>IF(B18&gt;H18,"Long","Short")</f>
        <v>Short</v>
      </c>
      <c r="J18" s="101">
        <v>5</v>
      </c>
      <c r="K18" s="138">
        <v>4.51</v>
      </c>
      <c r="L18" s="25"/>
      <c r="M18" s="25"/>
      <c r="N18" s="25"/>
      <c r="O18" s="92" t="s">
        <v>50</v>
      </c>
      <c r="P18" s="35">
        <f t="shared" si="5"/>
        <v>821.28603104212868</v>
      </c>
      <c r="Q18" s="107">
        <f t="shared" si="2"/>
        <v>3704</v>
      </c>
      <c r="R18" s="98">
        <f t="shared" si="3"/>
        <v>32.150776053215083</v>
      </c>
      <c r="S18" s="40">
        <f t="shared" si="4"/>
        <v>4894.8647450110866</v>
      </c>
      <c r="T18" s="25"/>
      <c r="U18" s="25"/>
    </row>
    <row r="19" spans="1:21" s="26" customFormat="1" ht="15" customHeight="1" x14ac:dyDescent="0.2">
      <c r="A19" s="91" t="s">
        <v>53</v>
      </c>
      <c r="B19" s="128">
        <f>ALL!B190</f>
        <v>18.760000000000002</v>
      </c>
      <c r="C19" s="95">
        <f t="shared" si="6"/>
        <v>25.066666666666677</v>
      </c>
      <c r="D19" s="33" t="str">
        <f>ALL!D190</f>
        <v>N/A</v>
      </c>
      <c r="E19" s="33">
        <f>ALL!E190</f>
        <v>10</v>
      </c>
      <c r="F19" s="83" t="str">
        <f>ALL!F190</f>
        <v>N/A</v>
      </c>
      <c r="G19" s="83">
        <f>ALL!G190</f>
        <v>18.82</v>
      </c>
      <c r="H19" s="34">
        <f>ALL!C190</f>
        <v>19.940000000000001</v>
      </c>
      <c r="I19" s="65" t="str">
        <f t="shared" si="0"/>
        <v>Short</v>
      </c>
      <c r="J19" s="100">
        <v>8.5</v>
      </c>
      <c r="K19" s="137">
        <v>15</v>
      </c>
      <c r="L19" s="25"/>
      <c r="M19" s="25"/>
      <c r="N19" s="25"/>
      <c r="O19" s="91" t="s">
        <v>53</v>
      </c>
      <c r="P19" s="35">
        <f t="shared" si="5"/>
        <v>246.93333333333334</v>
      </c>
      <c r="Q19" s="108">
        <f t="shared" si="2"/>
        <v>3704</v>
      </c>
      <c r="R19" s="97">
        <f t="shared" si="3"/>
        <v>25.066666666666677</v>
      </c>
      <c r="S19" s="36">
        <f t="shared" si="4"/>
        <v>4632.4693333333335</v>
      </c>
      <c r="T19" s="25"/>
      <c r="U19" s="25"/>
    </row>
    <row r="20" spans="1:21" s="26" customFormat="1" ht="15" customHeight="1" x14ac:dyDescent="0.2">
      <c r="A20" s="92" t="s">
        <v>383</v>
      </c>
      <c r="B20" s="129">
        <f>ALL!B112</f>
        <v>3.4</v>
      </c>
      <c r="C20" s="110">
        <f>((B20-K20)/K20)*100</f>
        <v>52.46636771300448</v>
      </c>
      <c r="D20" s="37">
        <f>ALL!D112</f>
        <v>6</v>
      </c>
      <c r="E20" s="37">
        <v>2</v>
      </c>
      <c r="F20" s="84">
        <f>ALL!F112</f>
        <v>3.5049999999999999</v>
      </c>
      <c r="G20" s="84">
        <f>ALL!G112</f>
        <v>3.2610000000000001</v>
      </c>
      <c r="H20" s="34">
        <f>ALL!C112</f>
        <v>3.302</v>
      </c>
      <c r="I20" s="65" t="str">
        <f>IF(B20&gt;H20,"Long","Short")</f>
        <v>Long</v>
      </c>
      <c r="J20" s="101">
        <f>((B20-H20)/H20)*100</f>
        <v>2.9678982434887908</v>
      </c>
      <c r="K20" s="138">
        <v>2.23</v>
      </c>
      <c r="L20" s="25"/>
      <c r="M20" s="25"/>
      <c r="N20" s="25"/>
      <c r="O20" s="92" t="s">
        <v>383</v>
      </c>
      <c r="P20" s="35">
        <f t="shared" si="5"/>
        <v>1660.9865470852019</v>
      </c>
      <c r="Q20" s="107">
        <f t="shared" si="2"/>
        <v>3704</v>
      </c>
      <c r="R20" s="98">
        <f t="shared" si="3"/>
        <v>52.46636771300448</v>
      </c>
      <c r="S20" s="40">
        <f t="shared" si="4"/>
        <v>5647.3542600896862</v>
      </c>
      <c r="T20" s="25"/>
      <c r="U20" s="25"/>
    </row>
    <row r="21" spans="1:21" s="26" customFormat="1" ht="15" customHeight="1" x14ac:dyDescent="0.2">
      <c r="A21" s="91" t="s">
        <v>785</v>
      </c>
      <c r="B21" s="128">
        <f>ALL!B341</f>
        <v>1.94</v>
      </c>
      <c r="C21" s="95">
        <f>((B21-K21)/K21)*100</f>
        <v>48.091603053435108</v>
      </c>
      <c r="D21" s="33">
        <f>ALL!D341</f>
        <v>7</v>
      </c>
      <c r="E21" s="33">
        <f>ALL!E341</f>
        <v>24</v>
      </c>
      <c r="F21" s="83">
        <f>ALL!F341</f>
        <v>2.0099999999999998</v>
      </c>
      <c r="G21" s="83">
        <f>ALL!G341</f>
        <v>1.9750000000000001</v>
      </c>
      <c r="H21" s="34">
        <f>ALL!C341</f>
        <v>1.87</v>
      </c>
      <c r="I21" s="65" t="str">
        <f>IF(B21&gt;H21,"Long","Short")</f>
        <v>Long</v>
      </c>
      <c r="J21" s="100">
        <f>((B21-H21)/H21)*100</f>
        <v>3.7433155080213818</v>
      </c>
      <c r="K21" s="137">
        <v>1.31</v>
      </c>
      <c r="L21" s="25"/>
      <c r="M21" s="25"/>
      <c r="N21" s="25"/>
      <c r="O21" s="91" t="s">
        <v>777</v>
      </c>
      <c r="P21" s="35">
        <f t="shared" si="5"/>
        <v>2827.4809160305344</v>
      </c>
      <c r="Q21" s="108">
        <v>4762</v>
      </c>
      <c r="R21" s="98">
        <f t="shared" si="3"/>
        <v>48.091603053435108</v>
      </c>
      <c r="S21" s="36">
        <f>P21*B21</f>
        <v>5485.3129770992364</v>
      </c>
      <c r="T21" s="25"/>
      <c r="U21" s="25"/>
    </row>
    <row r="22" spans="1:21" s="26" customFormat="1" ht="15" customHeight="1" x14ac:dyDescent="0.2">
      <c r="A22" s="92" t="s">
        <v>72</v>
      </c>
      <c r="B22" s="129">
        <f>ALL!B49</f>
        <v>10.24</v>
      </c>
      <c r="C22" s="110">
        <f>((B22-K22)/K22)*100</f>
        <v>88.235294117647044</v>
      </c>
      <c r="D22" s="37" t="str">
        <f>ALL!D49</f>
        <v>N/A</v>
      </c>
      <c r="E22" s="37" t="str">
        <f>ALL!E49</f>
        <v>N/A</v>
      </c>
      <c r="F22" s="84" t="str">
        <f>ALL!F49</f>
        <v>N/A</v>
      </c>
      <c r="G22" s="84" t="str">
        <f>ALL!G49</f>
        <v>N/A</v>
      </c>
      <c r="H22" s="34">
        <f>ALL!C49</f>
        <v>8.11</v>
      </c>
      <c r="I22" s="65" t="str">
        <f>IF(B22&gt;H22,"Long","Short")</f>
        <v>Long</v>
      </c>
      <c r="J22" s="101">
        <f>((B22-H22)/H22)*100</f>
        <v>26.263871763255253</v>
      </c>
      <c r="K22" s="138">
        <v>5.44</v>
      </c>
      <c r="L22" s="25"/>
      <c r="M22" s="25"/>
      <c r="N22" s="25"/>
      <c r="O22" s="92" t="s">
        <v>72</v>
      </c>
      <c r="P22" s="35">
        <f t="shared" si="5"/>
        <v>680.88235294117646</v>
      </c>
      <c r="Q22" s="107">
        <f t="shared" si="2"/>
        <v>3704.0000000000005</v>
      </c>
      <c r="R22" s="98">
        <f t="shared" si="3"/>
        <v>88.235294117647044</v>
      </c>
      <c r="S22" s="40">
        <f t="shared" si="4"/>
        <v>6972.2352941176468</v>
      </c>
      <c r="T22" s="25"/>
      <c r="U22" s="25"/>
    </row>
    <row r="23" spans="1:21" s="26" customFormat="1" ht="15" customHeight="1" x14ac:dyDescent="0.2">
      <c r="A23" s="91" t="s">
        <v>436</v>
      </c>
      <c r="B23" s="128">
        <f>ALL!B58</f>
        <v>15.26</v>
      </c>
      <c r="C23" s="95">
        <f t="shared" si="6"/>
        <v>61.652542372881356</v>
      </c>
      <c r="D23" s="33" t="str">
        <f>ALL!D58</f>
        <v>N/A</v>
      </c>
      <c r="E23" s="33">
        <f>ALL!E58</f>
        <v>2</v>
      </c>
      <c r="F23" s="83" t="str">
        <f>ALL!F58</f>
        <v>N/A</v>
      </c>
      <c r="G23" s="83">
        <f>ALL!G58</f>
        <v>14.7</v>
      </c>
      <c r="H23" s="34">
        <v>6.42</v>
      </c>
      <c r="I23" s="65" t="str">
        <f>IF(B58&gt;H58,"Long","Short")</f>
        <v>Short</v>
      </c>
      <c r="J23" s="100">
        <f t="shared" si="1"/>
        <v>137.69470404984423</v>
      </c>
      <c r="K23" s="137">
        <v>9.44</v>
      </c>
      <c r="L23" s="25"/>
      <c r="M23" s="25"/>
      <c r="N23" s="25"/>
      <c r="O23" s="91" t="s">
        <v>436</v>
      </c>
      <c r="P23" s="35">
        <f t="shared" si="5"/>
        <v>392.37288135593224</v>
      </c>
      <c r="Q23" s="108">
        <f>P23*K23</f>
        <v>3704</v>
      </c>
      <c r="R23" s="97">
        <f>((B23-K23)/K23)*100</f>
        <v>61.652542372881356</v>
      </c>
      <c r="S23" s="36">
        <f>B23*P23</f>
        <v>5987.610169491526</v>
      </c>
      <c r="T23" s="25"/>
      <c r="U23" s="25"/>
    </row>
    <row r="24" spans="1:21" s="26" customFormat="1" ht="15" customHeight="1" x14ac:dyDescent="0.2">
      <c r="A24" s="92" t="s">
        <v>73</v>
      </c>
      <c r="B24" s="129">
        <f>ALL!B143</f>
        <v>24.16</v>
      </c>
      <c r="C24" s="110">
        <f t="shared" si="6"/>
        <v>30.735930735930733</v>
      </c>
      <c r="D24" s="37">
        <f>ALL!D143</f>
        <v>28</v>
      </c>
      <c r="E24" s="37" t="str">
        <f>ALL!E143</f>
        <v>N/A</v>
      </c>
      <c r="F24" s="84">
        <f>ALL!F143</f>
        <v>23.36</v>
      </c>
      <c r="G24" s="84" t="str">
        <f>ALL!G143</f>
        <v>N/A</v>
      </c>
      <c r="H24" s="34">
        <f>ALL!C143</f>
        <v>23.24</v>
      </c>
      <c r="I24" s="65" t="str">
        <f t="shared" si="0"/>
        <v>Long</v>
      </c>
      <c r="J24" s="101">
        <f t="shared" si="1"/>
        <v>3.9586919104991471</v>
      </c>
      <c r="K24" s="138">
        <v>18.48</v>
      </c>
      <c r="L24" s="25"/>
      <c r="M24" s="25"/>
      <c r="N24" s="25"/>
      <c r="O24" s="92" t="s">
        <v>73</v>
      </c>
      <c r="P24" s="35">
        <f t="shared" si="5"/>
        <v>200.43290043290042</v>
      </c>
      <c r="Q24" s="107">
        <f t="shared" si="2"/>
        <v>3704</v>
      </c>
      <c r="R24" s="98">
        <f t="shared" si="3"/>
        <v>30.735930735930733</v>
      </c>
      <c r="S24" s="40">
        <f t="shared" si="4"/>
        <v>4842.4588744588746</v>
      </c>
      <c r="T24" s="25"/>
      <c r="U24" s="25"/>
    </row>
    <row r="25" spans="1:21" s="26" customFormat="1" ht="15" customHeight="1" x14ac:dyDescent="0.2">
      <c r="A25" s="91" t="s">
        <v>388</v>
      </c>
      <c r="B25" s="128">
        <f>ALL!B109</f>
        <v>13.045</v>
      </c>
      <c r="C25" s="95">
        <f t="shared" si="6"/>
        <v>70.300261096605738</v>
      </c>
      <c r="D25" s="33">
        <f>ALL!D109</f>
        <v>36</v>
      </c>
      <c r="E25" s="33" t="str">
        <f>ALL!E109</f>
        <v>N/A</v>
      </c>
      <c r="F25" s="83">
        <f>ALL!F109</f>
        <v>12.795</v>
      </c>
      <c r="G25" s="83" t="str">
        <f>ALL!G109</f>
        <v>N/A</v>
      </c>
      <c r="H25" s="34">
        <f>ALL!C109</f>
        <v>12.6</v>
      </c>
      <c r="I25" s="65" t="str">
        <f t="shared" ref="I25:I30" si="7">IF(B25&gt;H25,"Long","Short")</f>
        <v>Long</v>
      </c>
      <c r="J25" s="100">
        <f t="shared" ref="J25:J30" si="8">((B25-H25)/H25)*100</f>
        <v>3.5317460317460339</v>
      </c>
      <c r="K25" s="137">
        <v>7.66</v>
      </c>
      <c r="L25" s="25"/>
      <c r="M25" s="25"/>
      <c r="N25" s="25"/>
      <c r="O25" s="91" t="s">
        <v>388</v>
      </c>
      <c r="P25" s="35">
        <f t="shared" si="5"/>
        <v>483.5509138381201</v>
      </c>
      <c r="Q25" s="108">
        <f t="shared" ref="Q25:Q30" si="9">P25*K25</f>
        <v>3704</v>
      </c>
      <c r="R25" s="97">
        <f t="shared" ref="R25:R30" si="10">((B25-K25)/K25)*100</f>
        <v>70.300261096605738</v>
      </c>
      <c r="S25" s="36">
        <f t="shared" ref="S25:S30" si="11">B25*P25</f>
        <v>6307.9216710182764</v>
      </c>
      <c r="T25" s="25"/>
      <c r="U25" s="25"/>
    </row>
    <row r="26" spans="1:21" s="26" customFormat="1" ht="15" customHeight="1" x14ac:dyDescent="0.2">
      <c r="A26" s="92" t="s">
        <v>592</v>
      </c>
      <c r="B26" s="129">
        <f>ALL!B195</f>
        <v>0.81599999999999995</v>
      </c>
      <c r="C26" s="110">
        <f>((B26-K26)/K26)*100</f>
        <v>2.6415094339622525</v>
      </c>
      <c r="D26" s="37" t="str">
        <f>ALL!D195</f>
        <v>N/A</v>
      </c>
      <c r="E26" s="37">
        <f>ALL!E195</f>
        <v>33</v>
      </c>
      <c r="F26" s="84" t="str">
        <f>ALL!F195</f>
        <v>N/A</v>
      </c>
      <c r="G26" s="84">
        <f>ALL!G195</f>
        <v>0.80100000000000005</v>
      </c>
      <c r="H26" s="34">
        <f>ALL!C195</f>
        <v>0.83099999999999996</v>
      </c>
      <c r="I26" s="65" t="str">
        <f t="shared" si="7"/>
        <v>Short</v>
      </c>
      <c r="J26" s="101">
        <f t="shared" si="8"/>
        <v>-1.8050541516245504</v>
      </c>
      <c r="K26" s="138">
        <v>0.79500000000000004</v>
      </c>
      <c r="L26" s="25"/>
      <c r="M26" s="25"/>
      <c r="N26" s="25"/>
      <c r="O26" s="92" t="s">
        <v>592</v>
      </c>
      <c r="P26" s="35">
        <f t="shared" si="5"/>
        <v>4659.1194968553455</v>
      </c>
      <c r="Q26" s="107">
        <f t="shared" si="9"/>
        <v>3704</v>
      </c>
      <c r="R26" s="98">
        <f t="shared" si="10"/>
        <v>2.6415094339622525</v>
      </c>
      <c r="S26" s="40">
        <f t="shared" si="11"/>
        <v>3801.8415094339616</v>
      </c>
      <c r="T26" s="25"/>
      <c r="U26" s="25"/>
    </row>
    <row r="27" spans="1:21" s="26" customFormat="1" ht="15" customHeight="1" x14ac:dyDescent="0.2">
      <c r="A27" s="91" t="s">
        <v>558</v>
      </c>
      <c r="B27" s="128">
        <f>ALL!B158</f>
        <v>1.0820000000000001</v>
      </c>
      <c r="C27" s="95">
        <f>((B27-K27)/K27)*100</f>
        <v>3.244274809160308</v>
      </c>
      <c r="D27" s="33">
        <f>ALL!D158</f>
        <v>17</v>
      </c>
      <c r="E27" s="33">
        <f>ALL!E158</f>
        <v>3</v>
      </c>
      <c r="F27" s="83">
        <f>ALL!F158</f>
        <v>1.1339999999999999</v>
      </c>
      <c r="G27" s="83">
        <f>ALL!G158</f>
        <v>1.07</v>
      </c>
      <c r="H27" s="34">
        <f>ALL!C158</f>
        <v>1.1240000000000001</v>
      </c>
      <c r="I27" s="65" t="str">
        <f t="shared" si="7"/>
        <v>Short</v>
      </c>
      <c r="J27" s="100">
        <f t="shared" si="8"/>
        <v>-3.7366548042704659</v>
      </c>
      <c r="K27" s="137">
        <v>1.048</v>
      </c>
      <c r="L27" s="25"/>
      <c r="M27" s="25"/>
      <c r="N27" s="25"/>
      <c r="O27" s="91" t="s">
        <v>558</v>
      </c>
      <c r="P27" s="35">
        <f t="shared" si="5"/>
        <v>3534.3511450381679</v>
      </c>
      <c r="Q27" s="108">
        <f t="shared" si="9"/>
        <v>3704</v>
      </c>
      <c r="R27" s="97">
        <f t="shared" si="10"/>
        <v>3.244274809160308</v>
      </c>
      <c r="S27" s="36">
        <f t="shared" si="11"/>
        <v>3824.1679389312981</v>
      </c>
      <c r="T27" s="25"/>
      <c r="U27" s="25"/>
    </row>
    <row r="28" spans="1:21" s="26" customFormat="1" ht="15" customHeight="1" x14ac:dyDescent="0.2">
      <c r="A28" s="92" t="s">
        <v>618</v>
      </c>
      <c r="B28" s="129">
        <f>ALL!B222</f>
        <v>28.6</v>
      </c>
      <c r="C28" s="110">
        <f>((B28-K28)/K28)*100</f>
        <v>38.565891472868216</v>
      </c>
      <c r="D28" s="37">
        <f>ALL!D222</f>
        <v>17</v>
      </c>
      <c r="E28" s="37" t="str">
        <f>ALL!E222</f>
        <v>N/A</v>
      </c>
      <c r="F28" s="84">
        <f>ALL!F222</f>
        <v>26.6</v>
      </c>
      <c r="G28" s="84" t="str">
        <f>ALL!G222</f>
        <v>N/A</v>
      </c>
      <c r="H28" s="34">
        <f>ALL!C222</f>
        <v>25.94</v>
      </c>
      <c r="I28" s="65" t="str">
        <f t="shared" si="7"/>
        <v>Long</v>
      </c>
      <c r="J28" s="101">
        <f t="shared" si="8"/>
        <v>10.254433307633001</v>
      </c>
      <c r="K28" s="138">
        <v>20.64</v>
      </c>
      <c r="L28" s="25"/>
      <c r="M28" s="25"/>
      <c r="N28" s="25"/>
      <c r="O28" s="91" t="s">
        <v>618</v>
      </c>
      <c r="P28" s="35">
        <f t="shared" si="5"/>
        <v>179.45736434108525</v>
      </c>
      <c r="Q28" s="108">
        <f t="shared" si="9"/>
        <v>3703.9999999999995</v>
      </c>
      <c r="R28" s="97">
        <f t="shared" si="10"/>
        <v>38.565891472868216</v>
      </c>
      <c r="S28" s="36">
        <f t="shared" si="11"/>
        <v>5132.4806201550382</v>
      </c>
      <c r="T28" s="25"/>
      <c r="U28" s="25"/>
    </row>
    <row r="29" spans="1:21" s="26" customFormat="1" ht="15" customHeight="1" x14ac:dyDescent="0.2">
      <c r="A29" s="91" t="s">
        <v>470</v>
      </c>
      <c r="B29" s="128">
        <f>ALL!B40</f>
        <v>1.5680000000000001</v>
      </c>
      <c r="C29" s="95">
        <f>((B29-K29)/K29)*100</f>
        <v>127.24637681159423</v>
      </c>
      <c r="D29" s="33">
        <f>ALL!D40</f>
        <v>30</v>
      </c>
      <c r="E29" s="33">
        <f>ALL!E40</f>
        <v>44</v>
      </c>
      <c r="F29" s="83">
        <f>ALL!F40</f>
        <v>0.86099999999999999</v>
      </c>
      <c r="G29" s="83">
        <f>ALL!G40</f>
        <v>0.76600000000000001</v>
      </c>
      <c r="H29" s="34">
        <f>ALL!C40</f>
        <v>1.0900000000000001</v>
      </c>
      <c r="I29" s="65" t="str">
        <f t="shared" si="7"/>
        <v>Long</v>
      </c>
      <c r="J29" s="100">
        <f t="shared" si="8"/>
        <v>43.853211009174309</v>
      </c>
      <c r="K29" s="137">
        <v>0.69</v>
      </c>
      <c r="L29" s="25"/>
      <c r="M29" s="25"/>
      <c r="N29" s="25"/>
      <c r="O29" s="91" t="s">
        <v>470</v>
      </c>
      <c r="P29" s="35">
        <f t="shared" si="5"/>
        <v>5368.115942028986</v>
      </c>
      <c r="Q29" s="108">
        <f t="shared" si="9"/>
        <v>3704</v>
      </c>
      <c r="R29" s="97">
        <f t="shared" si="10"/>
        <v>127.24637681159423</v>
      </c>
      <c r="S29" s="36">
        <f t="shared" si="11"/>
        <v>8417.205797101451</v>
      </c>
      <c r="T29" s="25"/>
      <c r="U29" s="25"/>
    </row>
    <row r="30" spans="1:21" s="26" customFormat="1" ht="15" customHeight="1" thickBot="1" x14ac:dyDescent="0.25">
      <c r="A30" s="92" t="s">
        <v>784</v>
      </c>
      <c r="B30" s="129">
        <f>ALL!B319</f>
        <v>2.34</v>
      </c>
      <c r="C30" s="110">
        <f>((B30-K30)/K30)*100</f>
        <v>101.72413793103448</v>
      </c>
      <c r="D30" s="37">
        <f>ALL!D319</f>
        <v>8</v>
      </c>
      <c r="E30" s="37">
        <f>ALL!E319</f>
        <v>22</v>
      </c>
      <c r="F30" s="84">
        <f>ALL!F319</f>
        <v>2.29</v>
      </c>
      <c r="G30" s="84">
        <f>ALL!G319</f>
        <v>2.15</v>
      </c>
      <c r="H30" s="34">
        <f>ALL!C319</f>
        <v>2.17</v>
      </c>
      <c r="I30" s="143" t="str">
        <f t="shared" si="7"/>
        <v>Long</v>
      </c>
      <c r="J30" s="101">
        <f t="shared" si="8"/>
        <v>7.834101382488476</v>
      </c>
      <c r="K30" s="138">
        <v>1.1599999999999999</v>
      </c>
      <c r="L30" s="25"/>
      <c r="M30" s="25"/>
      <c r="N30" s="25"/>
      <c r="O30" s="91" t="s">
        <v>784</v>
      </c>
      <c r="P30" s="35">
        <f t="shared" si="5"/>
        <v>3193.1034482758623</v>
      </c>
      <c r="Q30" s="108">
        <f t="shared" si="9"/>
        <v>3704</v>
      </c>
      <c r="R30" s="97">
        <f t="shared" si="10"/>
        <v>101.72413793103448</v>
      </c>
      <c r="S30" s="36">
        <f t="shared" si="11"/>
        <v>7471.8620689655172</v>
      </c>
      <c r="T30" s="25"/>
      <c r="U30" s="25"/>
    </row>
    <row r="31" spans="1:21" ht="22.5" customHeight="1" thickBot="1" x14ac:dyDescent="0.3">
      <c r="A31" s="7"/>
      <c r="B31" s="126" t="s">
        <v>21</v>
      </c>
      <c r="C31" s="13" t="s">
        <v>21</v>
      </c>
      <c r="D31" s="14"/>
      <c r="E31" s="13"/>
      <c r="F31" s="13"/>
      <c r="G31" s="13"/>
      <c r="H31" s="7" t="s">
        <v>21</v>
      </c>
      <c r="I31" s="10" t="s">
        <v>21</v>
      </c>
      <c r="J31" s="7"/>
      <c r="K31" s="134" t="s">
        <v>21</v>
      </c>
      <c r="L31" s="7"/>
      <c r="M31" s="7"/>
      <c r="N31" s="7"/>
      <c r="Q31" s="89">
        <f>SUM(Q4:Q30)</f>
        <v>101066</v>
      </c>
      <c r="R31" s="88">
        <f>C33/27</f>
        <v>54.3640952258582</v>
      </c>
      <c r="S31" s="87">
        <f>SUM(S4:S30)</f>
        <v>154376.44435347625</v>
      </c>
      <c r="T31" s="7"/>
      <c r="U31" s="7"/>
    </row>
    <row r="32" spans="1:21" x14ac:dyDescent="0.2">
      <c r="A32" s="7"/>
      <c r="B32" s="126" t="s">
        <v>21</v>
      </c>
      <c r="C32" s="13" t="s">
        <v>21</v>
      </c>
      <c r="D32" s="14"/>
      <c r="E32" s="13"/>
      <c r="F32" s="13"/>
      <c r="G32" s="13"/>
      <c r="H32" s="7" t="s">
        <v>21</v>
      </c>
      <c r="I32" s="10" t="s">
        <v>21</v>
      </c>
      <c r="J32" s="7" t="s">
        <v>21</v>
      </c>
      <c r="K32" s="134" t="s">
        <v>21</v>
      </c>
      <c r="L32" s="7"/>
      <c r="M32" s="7"/>
      <c r="N32" s="7"/>
      <c r="O32" s="6" t="s">
        <v>19</v>
      </c>
      <c r="P32" s="6"/>
      <c r="Q32" s="6"/>
      <c r="R32" s="6"/>
      <c r="T32" s="7"/>
      <c r="U32" s="7"/>
    </row>
    <row r="33" spans="1:21" x14ac:dyDescent="0.2">
      <c r="C33" s="125">
        <f>SUM(C4:C30)</f>
        <v>1467.8305710981715</v>
      </c>
      <c r="D33" s="15"/>
      <c r="E33" s="16"/>
      <c r="F33" s="16"/>
      <c r="G33" s="16"/>
      <c r="H33" s="7"/>
      <c r="I33" s="10"/>
      <c r="J33" s="7"/>
      <c r="K33" s="139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10</v>
      </c>
      <c r="C34" s="5">
        <f>C33/27</f>
        <v>54.3640952258582</v>
      </c>
      <c r="D34" s="17" t="s">
        <v>782</v>
      </c>
      <c r="E34" s="13"/>
      <c r="F34" s="13"/>
      <c r="G34" s="13"/>
      <c r="H34" s="7"/>
      <c r="I34" s="10"/>
      <c r="J34" s="7"/>
      <c r="K34" s="134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34"/>
      <c r="L35" s="7"/>
      <c r="M35" s="7"/>
      <c r="N35" s="2" t="s">
        <v>819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9</v>
      </c>
      <c r="B36" s="131">
        <f>ALL!B140</f>
        <v>2061.6898999999999</v>
      </c>
      <c r="C36" s="5">
        <f>((B36-K36)/K36)*100</f>
        <v>40.282505596494431</v>
      </c>
      <c r="D36" s="14"/>
      <c r="E36" s="13"/>
      <c r="F36" s="13"/>
      <c r="G36" s="13"/>
      <c r="H36" s="7"/>
      <c r="I36" s="10"/>
      <c r="J36" s="7"/>
      <c r="K36" s="134">
        <v>1469.67</v>
      </c>
      <c r="L36" s="7">
        <v>0</v>
      </c>
      <c r="M36" s="7"/>
      <c r="N36" s="2" t="s">
        <v>42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13</v>
      </c>
      <c r="B37" s="131">
        <f>ALL!B129</f>
        <v>5215.5698000000002</v>
      </c>
      <c r="C37" s="5">
        <f>((B37-K37)/K37)*100</f>
        <v>46.075160973205222</v>
      </c>
      <c r="D37" s="14"/>
      <c r="E37" s="13"/>
      <c r="F37" s="13"/>
      <c r="G37" s="13"/>
      <c r="H37" s="7"/>
      <c r="I37" s="10"/>
      <c r="J37" s="7"/>
      <c r="K37" s="134">
        <v>3570.47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15</v>
      </c>
      <c r="B38" s="131">
        <f>ALL!O377</f>
        <v>2310.6399000000001</v>
      </c>
      <c r="C38" s="5">
        <f>((B38-K38)/K38)*100</f>
        <v>79.673714250167194</v>
      </c>
      <c r="D38" s="17"/>
      <c r="E38" s="18"/>
      <c r="F38" s="18"/>
      <c r="G38" s="18"/>
      <c r="H38" s="7"/>
      <c r="I38" s="10" t="s">
        <v>21</v>
      </c>
      <c r="J38" s="7"/>
      <c r="K38" s="134">
        <v>1286.02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14</v>
      </c>
      <c r="B39" s="131">
        <f>ALL!B135</f>
        <v>2735.28</v>
      </c>
      <c r="C39" s="5">
        <f>((B39-K39)/K39)*100</f>
        <v>17.19280205655528</v>
      </c>
      <c r="D39" s="14" t="s">
        <v>818</v>
      </c>
      <c r="E39" s="13"/>
      <c r="F39" s="13"/>
      <c r="G39" s="13"/>
      <c r="H39" s="7"/>
      <c r="I39" s="10"/>
      <c r="J39" s="7"/>
      <c r="K39" s="134">
        <v>2334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34"/>
      <c r="L40" s="7"/>
      <c r="M40" s="7"/>
      <c r="N40" s="8" t="s">
        <v>43</v>
      </c>
      <c r="O40" s="8"/>
      <c r="P40" s="9"/>
      <c r="Q40" s="9"/>
      <c r="R40" s="8"/>
      <c r="S40" s="8"/>
      <c r="T40" s="7"/>
      <c r="U40" s="7"/>
    </row>
    <row r="41" spans="1:21" x14ac:dyDescent="0.2">
      <c r="B41" s="132" t="s">
        <v>26</v>
      </c>
      <c r="C41" s="2"/>
      <c r="D41" s="10"/>
      <c r="E41" s="7"/>
      <c r="F41" s="7"/>
      <c r="G41" s="7"/>
      <c r="H41" s="7"/>
      <c r="I41" s="10"/>
      <c r="J41" s="7"/>
      <c r="K41" s="134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34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30" t="s">
        <v>27</v>
      </c>
      <c r="C43" s="1" t="s">
        <v>28</v>
      </c>
      <c r="G43" s="7"/>
      <c r="H43" s="7"/>
      <c r="I43" s="10"/>
      <c r="J43" s="7"/>
      <c r="K43" s="134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31">
        <v>2025</v>
      </c>
      <c r="C44" s="1" t="s">
        <v>778</v>
      </c>
      <c r="E44" s="4"/>
      <c r="G44" s="7"/>
      <c r="H44" s="7"/>
      <c r="I44" s="10"/>
      <c r="J44" s="7"/>
      <c r="K44" s="134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30" t="s">
        <v>31</v>
      </c>
      <c r="C45" s="1" t="s">
        <v>33</v>
      </c>
      <c r="G45" s="7"/>
      <c r="H45" s="7"/>
      <c r="I45" s="10"/>
      <c r="J45" s="7"/>
      <c r="K45" s="134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30" t="s">
        <v>32</v>
      </c>
      <c r="C46" s="1" t="s">
        <v>34</v>
      </c>
      <c r="G46" s="7"/>
      <c r="H46" s="7"/>
      <c r="I46" s="10"/>
      <c r="J46" s="7"/>
      <c r="K46" s="134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30" t="s">
        <v>24</v>
      </c>
      <c r="C47" s="1" t="s">
        <v>35</v>
      </c>
      <c r="G47" s="7"/>
      <c r="H47" s="7"/>
      <c r="I47" s="10"/>
      <c r="J47" s="7"/>
      <c r="K47" s="134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30" t="s">
        <v>25</v>
      </c>
      <c r="C48" s="1" t="s">
        <v>36</v>
      </c>
      <c r="G48" s="7"/>
      <c r="H48" s="7"/>
      <c r="I48" s="10"/>
      <c r="J48" s="7"/>
      <c r="K48" s="134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30" t="s">
        <v>29</v>
      </c>
      <c r="C49" s="1" t="s">
        <v>30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30" t="s">
        <v>2</v>
      </c>
      <c r="C50" s="1" t="s">
        <v>39</v>
      </c>
      <c r="D50" s="4"/>
      <c r="E50" s="4"/>
      <c r="F50" s="1"/>
      <c r="G50" s="1"/>
      <c r="H50" s="1"/>
      <c r="I50" s="4"/>
      <c r="J50" s="1"/>
      <c r="K50" s="140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30" t="s">
        <v>40</v>
      </c>
      <c r="C51" s="1" t="s">
        <v>41</v>
      </c>
      <c r="E51" s="4"/>
      <c r="L51" s="7"/>
      <c r="M51" s="7"/>
    </row>
    <row r="52" spans="1:256" x14ac:dyDescent="0.2">
      <c r="B52" s="130" t="s">
        <v>779</v>
      </c>
      <c r="C52" s="1" t="s">
        <v>780</v>
      </c>
      <c r="E52" s="4"/>
      <c r="L52" s="7"/>
      <c r="M52" s="7"/>
    </row>
    <row r="53" spans="1:256" x14ac:dyDescent="0.2">
      <c r="L53" s="7"/>
      <c r="M53" s="7"/>
    </row>
  </sheetData>
  <phoneticPr fontId="2" type="noConversion"/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selection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thickBot="1" x14ac:dyDescent="0.3">
      <c r="A1" s="61"/>
      <c r="B1" s="48"/>
      <c r="C1" s="49" t="s">
        <v>395</v>
      </c>
      <c r="D1" s="50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13.5" thickBo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3.5" thickBot="1" x14ac:dyDescent="0.25">
      <c r="A3" s="47" t="s">
        <v>68</v>
      </c>
      <c r="B3" s="47" t="s">
        <v>1</v>
      </c>
      <c r="C3" s="47">
        <v>2020</v>
      </c>
      <c r="D3" s="47" t="s">
        <v>22</v>
      </c>
      <c r="E3" s="47" t="s">
        <v>23</v>
      </c>
      <c r="F3" s="47" t="s">
        <v>57</v>
      </c>
      <c r="G3" s="47" t="s">
        <v>56</v>
      </c>
      <c r="H3" s="47" t="s">
        <v>38</v>
      </c>
      <c r="I3" s="47" t="s">
        <v>2</v>
      </c>
      <c r="J3" s="47" t="s">
        <v>37</v>
      </c>
      <c r="K3" s="47" t="s">
        <v>69</v>
      </c>
      <c r="L3" s="61"/>
      <c r="M3" s="59" t="str">
        <f>A27</f>
        <v>PERFORM</v>
      </c>
      <c r="N3" s="60" t="str">
        <f>A29</f>
        <v>ΓΔ</v>
      </c>
      <c r="O3" s="61"/>
      <c r="P3" s="61"/>
      <c r="Q3" s="61"/>
    </row>
    <row r="4" spans="1:17" ht="15" customHeight="1" thickBot="1" x14ac:dyDescent="0.25">
      <c r="A4" s="43" t="s">
        <v>400</v>
      </c>
      <c r="B4" s="66">
        <f>ALL!B5</f>
        <v>6.35</v>
      </c>
      <c r="C4" s="67">
        <f t="shared" ref="C4:C23" si="0">((B4-K4)/K4)*100</f>
        <v>1046.2093862815882</v>
      </c>
      <c r="D4" s="66" t="str">
        <f>ALL!D5</f>
        <v>N/A</v>
      </c>
      <c r="E4" s="66" t="str">
        <f>ALL!E5</f>
        <v>N/A</v>
      </c>
      <c r="F4" s="66" t="str">
        <f>ALL!F5</f>
        <v>N/A</v>
      </c>
      <c r="G4" s="66" t="str">
        <f>ALL!G5</f>
        <v>N/A</v>
      </c>
      <c r="H4" s="66">
        <f>ALL!C5</f>
        <v>7.25</v>
      </c>
      <c r="I4" s="66" t="str">
        <f t="shared" ref="I4:I23" si="1">IF(B4&gt;H4,"Long","Short")</f>
        <v>Short</v>
      </c>
      <c r="J4" s="67">
        <f t="shared" ref="J4:J23" si="2">((B4-H4)/H4)*100</f>
        <v>-12.413793103448281</v>
      </c>
      <c r="K4" s="68">
        <v>0.55400000000000005</v>
      </c>
      <c r="L4" s="61"/>
      <c r="M4" s="56">
        <f>C27/100</f>
        <v>1400.7805387723376</v>
      </c>
      <c r="N4" s="58">
        <f>C29/100</f>
        <v>-0.99963204144375306</v>
      </c>
      <c r="O4" s="61"/>
      <c r="P4" s="61"/>
      <c r="Q4" s="61"/>
    </row>
    <row r="5" spans="1:17" ht="15" customHeight="1" thickBot="1" x14ac:dyDescent="0.25">
      <c r="A5" s="44" t="s">
        <v>52</v>
      </c>
      <c r="B5" s="69">
        <f>ALL!B112</f>
        <v>3.4</v>
      </c>
      <c r="C5" s="70">
        <f t="shared" si="0"/>
        <v>322.88557213930346</v>
      </c>
      <c r="D5" s="69">
        <f>ALL!D112</f>
        <v>6</v>
      </c>
      <c r="E5" s="69">
        <f>ALL!E112</f>
        <v>15</v>
      </c>
      <c r="F5" s="69">
        <f>ALL!F112</f>
        <v>3.5049999999999999</v>
      </c>
      <c r="G5" s="69">
        <f>ALL!G112</f>
        <v>3.2610000000000001</v>
      </c>
      <c r="H5" s="69">
        <f>ALL!C112</f>
        <v>3.302</v>
      </c>
      <c r="I5" s="71" t="str">
        <f t="shared" si="1"/>
        <v>Long</v>
      </c>
      <c r="J5" s="72">
        <f t="shared" si="2"/>
        <v>2.9678982434887908</v>
      </c>
      <c r="K5" s="73">
        <v>0.80400000000000005</v>
      </c>
      <c r="L5" s="61"/>
      <c r="M5" s="61"/>
      <c r="N5" s="61"/>
      <c r="O5" s="61"/>
      <c r="P5" s="61"/>
      <c r="Q5" s="61"/>
    </row>
    <row r="6" spans="1:17" ht="15" customHeight="1" x14ac:dyDescent="0.2">
      <c r="A6" s="45" t="s">
        <v>93</v>
      </c>
      <c r="B6" s="71">
        <f>ALL!B25</f>
        <v>0.27400000000000002</v>
      </c>
      <c r="C6" s="74">
        <f t="shared" si="0"/>
        <v>3.3962264150943424</v>
      </c>
      <c r="D6" s="71">
        <f>ALL!D25</f>
        <v>33</v>
      </c>
      <c r="E6" s="71">
        <f>ALL!E25</f>
        <v>8</v>
      </c>
      <c r="F6" s="71">
        <f>ALL!F25</f>
        <v>0.27200000000000002</v>
      </c>
      <c r="G6" s="71">
        <f>ALL!G25</f>
        <v>0.27800000000000002</v>
      </c>
      <c r="H6" s="71">
        <f>ALL!C25</f>
        <v>0.29199999999999998</v>
      </c>
      <c r="I6" s="71" t="str">
        <f t="shared" si="1"/>
        <v>Short</v>
      </c>
      <c r="J6" s="75">
        <f t="shared" si="2"/>
        <v>-6.164383561643823</v>
      </c>
      <c r="K6" s="76">
        <v>0.26500000000000001</v>
      </c>
      <c r="L6" s="61"/>
      <c r="M6" s="146" t="s">
        <v>20</v>
      </c>
      <c r="N6" s="147"/>
      <c r="O6" s="61"/>
      <c r="P6" s="61"/>
      <c r="Q6" s="61"/>
    </row>
    <row r="7" spans="1:17" ht="15" customHeight="1" thickBot="1" x14ac:dyDescent="0.25">
      <c r="A7" s="44" t="s">
        <v>396</v>
      </c>
      <c r="B7" s="69">
        <f>ALL!B29</f>
        <v>13.5</v>
      </c>
      <c r="C7" s="70">
        <f t="shared" si="0"/>
        <v>2968.1818181818185</v>
      </c>
      <c r="D7" s="69" t="str">
        <f>ALL!D39</f>
        <v>N/A</v>
      </c>
      <c r="E7" s="69" t="str">
        <f>ALL!E29</f>
        <v>N/A</v>
      </c>
      <c r="F7" s="69">
        <f>ALL!F29</f>
        <v>13.98</v>
      </c>
      <c r="G7" s="69" t="str">
        <f>ALL!G29</f>
        <v>N/A</v>
      </c>
      <c r="H7" s="69">
        <f>ALL!C29</f>
        <v>13.14</v>
      </c>
      <c r="I7" s="71" t="str">
        <f t="shared" si="1"/>
        <v>Long</v>
      </c>
      <c r="J7" s="72">
        <f t="shared" si="2"/>
        <v>2.7397260273972561</v>
      </c>
      <c r="K7" s="73">
        <v>0.44</v>
      </c>
      <c r="L7" s="61"/>
      <c r="M7" s="148">
        <f>-N4+M4</f>
        <v>1401.7801708137813</v>
      </c>
      <c r="N7" s="149"/>
      <c r="O7" s="61"/>
      <c r="P7" s="61"/>
      <c r="Q7" s="61"/>
    </row>
    <row r="8" spans="1:17" ht="15" customHeight="1" x14ac:dyDescent="0.2">
      <c r="A8" s="45" t="s">
        <v>64</v>
      </c>
      <c r="B8" s="71">
        <f>ALL!B58</f>
        <v>15.26</v>
      </c>
      <c r="C8" s="74">
        <f t="shared" si="0"/>
        <v>3112.6315789473688</v>
      </c>
      <c r="D8" s="71" t="str">
        <f>ALL!D58</f>
        <v>N/A</v>
      </c>
      <c r="E8" s="71">
        <f>ALL!E58</f>
        <v>2</v>
      </c>
      <c r="F8" s="71" t="str">
        <f>ALL!F58</f>
        <v>N/A</v>
      </c>
      <c r="G8" s="71">
        <f>ALL!G58</f>
        <v>14.7</v>
      </c>
      <c r="H8" s="71">
        <f>ALL!C58</f>
        <v>15.68</v>
      </c>
      <c r="I8" s="71" t="str">
        <f t="shared" si="1"/>
        <v>Short</v>
      </c>
      <c r="J8" s="75">
        <f t="shared" si="2"/>
        <v>-2.6785714285714279</v>
      </c>
      <c r="K8" s="76">
        <v>0.47499999999999998</v>
      </c>
      <c r="L8" s="61"/>
      <c r="M8" s="61"/>
      <c r="N8" s="61"/>
      <c r="O8" s="61"/>
      <c r="P8" s="61"/>
      <c r="Q8" s="61"/>
    </row>
    <row r="9" spans="1:17" ht="15" customHeight="1" x14ac:dyDescent="0.2">
      <c r="A9" s="44" t="s">
        <v>61</v>
      </c>
      <c r="B9" s="69">
        <f>ALL!B64</f>
        <v>17.22</v>
      </c>
      <c r="C9" s="70">
        <f>((B9-K9)/K9)*100</f>
        <v>1245.3125</v>
      </c>
      <c r="D9" s="69">
        <f>ALL!D64</f>
        <v>36</v>
      </c>
      <c r="E9" s="69">
        <f>ALL!E64</f>
        <v>38</v>
      </c>
      <c r="F9" s="69">
        <f>ALL!F64</f>
        <v>14.4</v>
      </c>
      <c r="G9" s="69">
        <f>ALL!G64</f>
        <v>13.9</v>
      </c>
      <c r="H9" s="69">
        <f>ALL!C64</f>
        <v>14.06</v>
      </c>
      <c r="I9" s="71" t="str">
        <f t="shared" si="1"/>
        <v>Long</v>
      </c>
      <c r="J9" s="72">
        <f t="shared" si="2"/>
        <v>22.475106685632991</v>
      </c>
      <c r="K9" s="73">
        <v>1.28</v>
      </c>
      <c r="L9" s="61"/>
      <c r="M9" s="61"/>
      <c r="N9" s="61"/>
      <c r="O9" s="61"/>
      <c r="P9" s="61"/>
      <c r="Q9" s="61"/>
    </row>
    <row r="10" spans="1:17" ht="15" customHeight="1" x14ac:dyDescent="0.2">
      <c r="A10" s="45" t="s">
        <v>391</v>
      </c>
      <c r="B10" s="71">
        <f>ALL!B65</f>
        <v>13084.1523</v>
      </c>
      <c r="C10" s="74">
        <f t="shared" si="0"/>
        <v>2783762.1914893617</v>
      </c>
      <c r="D10" s="71" t="str">
        <f>ALL!D65</f>
        <v>N/A</v>
      </c>
      <c r="E10" s="71" t="str">
        <f>ALL!E65</f>
        <v>N/A</v>
      </c>
      <c r="F10" s="71" t="str">
        <f>ALL!F65</f>
        <v>N/A</v>
      </c>
      <c r="G10" s="71" t="str">
        <f>ALL!G65</f>
        <v>N/A</v>
      </c>
      <c r="H10" s="71">
        <f>ALL!C65</f>
        <v>0.32</v>
      </c>
      <c r="I10" s="71" t="str">
        <f t="shared" si="1"/>
        <v>Long</v>
      </c>
      <c r="J10" s="75">
        <f t="shared" si="2"/>
        <v>4088697.59375</v>
      </c>
      <c r="K10" s="76">
        <v>0.47</v>
      </c>
      <c r="L10" s="61"/>
      <c r="M10" s="61"/>
      <c r="N10" s="61"/>
      <c r="O10" s="61"/>
      <c r="P10" s="61"/>
      <c r="Q10" s="61"/>
    </row>
    <row r="11" spans="1:17" ht="15" customHeight="1" x14ac:dyDescent="0.2">
      <c r="A11" s="44" t="s">
        <v>62</v>
      </c>
      <c r="B11" s="69">
        <f>ALL!B80</f>
        <v>41.32</v>
      </c>
      <c r="C11" s="70">
        <f t="shared" si="0"/>
        <v>4073.7373737373737</v>
      </c>
      <c r="D11" s="69">
        <f>ALL!D80</f>
        <v>8</v>
      </c>
      <c r="E11" s="69" t="str">
        <f>ALL!E80</f>
        <v>N/A</v>
      </c>
      <c r="F11" s="69">
        <f>ALL!F80</f>
        <v>41.18</v>
      </c>
      <c r="G11" s="69" t="str">
        <f>ALL!G80</f>
        <v>N/A</v>
      </c>
      <c r="H11" s="69">
        <f>ALL!C80</f>
        <v>38.799999999999997</v>
      </c>
      <c r="I11" s="71" t="str">
        <f t="shared" si="1"/>
        <v>Long</v>
      </c>
      <c r="J11" s="72">
        <f t="shared" si="2"/>
        <v>6.4948453608247512</v>
      </c>
      <c r="K11" s="73">
        <v>0.99</v>
      </c>
      <c r="L11" s="61"/>
      <c r="M11" s="61"/>
      <c r="N11" s="61"/>
      <c r="O11" s="61"/>
      <c r="P11" s="61"/>
      <c r="Q11" s="61"/>
    </row>
    <row r="12" spans="1:17" ht="15" customHeight="1" x14ac:dyDescent="0.2">
      <c r="A12" s="45" t="s">
        <v>66</v>
      </c>
      <c r="B12" s="71">
        <f>ALL!B35</f>
        <v>1.44</v>
      </c>
      <c r="C12" s="74">
        <f t="shared" si="0"/>
        <v>52.219873150105713</v>
      </c>
      <c r="D12" s="71" t="str">
        <f>ALL!D35</f>
        <v>N/A</v>
      </c>
      <c r="E12" s="71">
        <f>ALL!E35</f>
        <v>38</v>
      </c>
      <c r="F12" s="71" t="str">
        <f>ALL!F35</f>
        <v>N/A</v>
      </c>
      <c r="G12" s="71">
        <f>ALL!G35</f>
        <v>1.66</v>
      </c>
      <c r="H12" s="71">
        <f>ALL!C35</f>
        <v>1.62</v>
      </c>
      <c r="I12" s="71" t="str">
        <f t="shared" si="1"/>
        <v>Short</v>
      </c>
      <c r="J12" s="75">
        <f t="shared" si="2"/>
        <v>-11.11111111111112</v>
      </c>
      <c r="K12" s="76">
        <v>0.94599999999999995</v>
      </c>
      <c r="L12" s="61"/>
      <c r="M12" s="61"/>
      <c r="N12" s="61"/>
      <c r="O12" s="61"/>
      <c r="P12" s="61"/>
      <c r="Q12" s="61"/>
    </row>
    <row r="13" spans="1:17" ht="15" customHeight="1" x14ac:dyDescent="0.2">
      <c r="A13" s="44" t="s">
        <v>59</v>
      </c>
      <c r="B13" s="69">
        <f>ALL!B43</f>
        <v>5.8000000000000003E-2</v>
      </c>
      <c r="C13" s="70">
        <f t="shared" si="0"/>
        <v>-95.827338129496397</v>
      </c>
      <c r="D13" s="69" t="str">
        <f>ALL!D43</f>
        <v>N/A</v>
      </c>
      <c r="E13" s="69" t="str">
        <f>ALL!E43</f>
        <v>N/A</v>
      </c>
      <c r="F13" s="69" t="str">
        <f>ALL!F43</f>
        <v>N/A</v>
      </c>
      <c r="G13" s="69" t="str">
        <f>ALL!G43</f>
        <v>N/A</v>
      </c>
      <c r="H13" s="69" t="str">
        <f>ALL!C43</f>
        <v>N/A</v>
      </c>
      <c r="I13" s="71" t="str">
        <f t="shared" si="1"/>
        <v>Short</v>
      </c>
      <c r="J13" s="72" t="e">
        <f t="shared" si="2"/>
        <v>#VALUE!</v>
      </c>
      <c r="K13" s="73">
        <v>1.39</v>
      </c>
      <c r="L13" s="61"/>
      <c r="M13" s="61"/>
      <c r="N13" s="61"/>
      <c r="O13" s="61"/>
      <c r="P13" s="61"/>
      <c r="Q13" s="61"/>
    </row>
    <row r="14" spans="1:17" ht="15" customHeight="1" x14ac:dyDescent="0.2">
      <c r="A14" s="45" t="s">
        <v>392</v>
      </c>
      <c r="B14" s="71">
        <f>ALL!B76</f>
        <v>7.4999999999999997E-2</v>
      </c>
      <c r="C14" s="74">
        <f t="shared" si="0"/>
        <v>-95.222929936305732</v>
      </c>
      <c r="D14" s="71" t="str">
        <f>ALL!D76</f>
        <v>N/A</v>
      </c>
      <c r="E14" s="71" t="str">
        <f>ALL!E76</f>
        <v>N/A</v>
      </c>
      <c r="F14" s="71" t="str">
        <f>ALL!F76</f>
        <v>N/A</v>
      </c>
      <c r="G14" s="71" t="str">
        <f>ALL!G76</f>
        <v>N/A</v>
      </c>
      <c r="H14" s="71">
        <f>ALL!C76</f>
        <v>0</v>
      </c>
      <c r="I14" s="71" t="str">
        <f t="shared" si="1"/>
        <v>Long</v>
      </c>
      <c r="J14" s="75" t="e">
        <f t="shared" si="2"/>
        <v>#DIV/0!</v>
      </c>
      <c r="K14" s="76">
        <v>1.57</v>
      </c>
      <c r="L14" s="61"/>
      <c r="M14" s="61"/>
      <c r="N14" s="61"/>
      <c r="O14" s="61"/>
      <c r="P14" s="61"/>
      <c r="Q14" s="61"/>
    </row>
    <row r="15" spans="1:17" ht="15" customHeight="1" x14ac:dyDescent="0.2">
      <c r="A15" s="44" t="s">
        <v>60</v>
      </c>
      <c r="B15" s="69">
        <f>ALL!B119</f>
        <v>9.2899999999999991</v>
      </c>
      <c r="C15" s="70">
        <f>((B15-K15)/K15)*100</f>
        <v>2996.6666666666661</v>
      </c>
      <c r="D15" s="69">
        <f>ALL!D119</f>
        <v>0</v>
      </c>
      <c r="E15" s="69">
        <f>ALL!E119</f>
        <v>3</v>
      </c>
      <c r="F15" s="69">
        <f>ALL!F119</f>
        <v>9.2899999999999991</v>
      </c>
      <c r="G15" s="69">
        <f>ALL!G119</f>
        <v>6.9</v>
      </c>
      <c r="H15" s="69">
        <f>ALL!C119</f>
        <v>6.91</v>
      </c>
      <c r="I15" s="71" t="str">
        <f t="shared" si="1"/>
        <v>Long</v>
      </c>
      <c r="J15" s="72">
        <f t="shared" si="2"/>
        <v>34.442836468885659</v>
      </c>
      <c r="K15" s="73">
        <v>0.3</v>
      </c>
      <c r="L15" s="61"/>
      <c r="M15" s="61"/>
      <c r="N15" s="61"/>
      <c r="O15" s="61"/>
      <c r="P15" s="61"/>
      <c r="Q15" s="61"/>
    </row>
    <row r="16" spans="1:17" ht="15" customHeight="1" x14ac:dyDescent="0.2">
      <c r="A16" s="45" t="s">
        <v>63</v>
      </c>
      <c r="B16" s="71">
        <f>ALL!B105</f>
        <v>8</v>
      </c>
      <c r="C16" s="74">
        <f t="shared" si="0"/>
        <v>788.8888888888888</v>
      </c>
      <c r="D16" s="71" t="str">
        <f>ALL!D105</f>
        <v>N/A</v>
      </c>
      <c r="E16" s="71" t="str">
        <f>ALL!E105</f>
        <v>N/A</v>
      </c>
      <c r="F16" s="71" t="str">
        <f>ALL!F105</f>
        <v>N/A</v>
      </c>
      <c r="G16" s="71" t="str">
        <f>ALL!G105</f>
        <v>N/A</v>
      </c>
      <c r="H16" s="71" t="str">
        <f>ALL!C105</f>
        <v>N/A</v>
      </c>
      <c r="I16" s="71" t="str">
        <f t="shared" si="1"/>
        <v>Short</v>
      </c>
      <c r="J16" s="75" t="e">
        <f t="shared" si="2"/>
        <v>#VALUE!</v>
      </c>
      <c r="K16" s="76">
        <v>0.9</v>
      </c>
      <c r="L16" s="61"/>
      <c r="M16" s="61"/>
      <c r="N16" s="61"/>
      <c r="O16" s="61"/>
      <c r="P16" s="61"/>
      <c r="Q16" s="61"/>
    </row>
    <row r="17" spans="1:17" ht="15" customHeight="1" x14ac:dyDescent="0.2">
      <c r="A17" s="44" t="s">
        <v>389</v>
      </c>
      <c r="B17" s="69">
        <f>ALL!B46</f>
        <v>0.24</v>
      </c>
      <c r="C17" s="70">
        <f t="shared" si="0"/>
        <v>-87.368421052631589</v>
      </c>
      <c r="D17" s="69" t="str">
        <f>ALL!D46</f>
        <v>N/A</v>
      </c>
      <c r="E17" s="69" t="str">
        <f>ALL!E46</f>
        <v>N/A</v>
      </c>
      <c r="F17" s="69" t="str">
        <f>ALL!F46</f>
        <v>N/A</v>
      </c>
      <c r="G17" s="69" t="str">
        <f>ALL!G46</f>
        <v>N/A</v>
      </c>
      <c r="H17" s="69" t="str">
        <f>ALL!C46</f>
        <v>N/A</v>
      </c>
      <c r="I17" s="71" t="str">
        <f t="shared" si="1"/>
        <v>Short</v>
      </c>
      <c r="J17" s="72" t="e">
        <f t="shared" si="2"/>
        <v>#VALUE!</v>
      </c>
      <c r="K17" s="73">
        <v>1.9</v>
      </c>
      <c r="L17" s="61"/>
      <c r="M17" s="61"/>
      <c r="N17" s="61"/>
      <c r="O17" s="61"/>
      <c r="P17" s="61"/>
      <c r="Q17" s="61"/>
    </row>
    <row r="18" spans="1:17" ht="15" customHeight="1" x14ac:dyDescent="0.2">
      <c r="A18" s="45" t="s">
        <v>390</v>
      </c>
      <c r="B18" s="71">
        <f>ALL!B103</f>
        <v>1.38</v>
      </c>
      <c r="C18" s="74">
        <f>((B18-K18)/K18)*100</f>
        <v>-74.909090909090921</v>
      </c>
      <c r="D18" s="71" t="str">
        <f>ALL!D103</f>
        <v>N/A</v>
      </c>
      <c r="E18" s="71" t="str">
        <f>ALL!E103</f>
        <v>N/A</v>
      </c>
      <c r="F18" s="71" t="str">
        <f>ALL!F103</f>
        <v>N/A</v>
      </c>
      <c r="G18" s="71" t="str">
        <f>ALL!G103</f>
        <v>N/A</v>
      </c>
      <c r="H18" s="71">
        <f>ALL!C103</f>
        <v>1.47</v>
      </c>
      <c r="I18" s="71" t="str">
        <f>IF(B18&gt;H18,"Long","Short")</f>
        <v>Short</v>
      </c>
      <c r="J18" s="75">
        <f>((B18-H18)/H18)*100</f>
        <v>-6.1224489795918418</v>
      </c>
      <c r="K18" s="76">
        <v>5.5</v>
      </c>
      <c r="L18" s="61"/>
      <c r="M18" s="61"/>
      <c r="N18" s="61"/>
      <c r="O18" s="61"/>
      <c r="P18" s="61"/>
      <c r="Q18" s="61"/>
    </row>
    <row r="19" spans="1:17" ht="15" customHeight="1" x14ac:dyDescent="0.2">
      <c r="A19" s="44" t="s">
        <v>397</v>
      </c>
      <c r="B19" s="69">
        <v>4.8600000000000003</v>
      </c>
      <c r="C19" s="70">
        <f t="shared" si="0"/>
        <v>-29.565217391304348</v>
      </c>
      <c r="D19" s="69">
        <f>ALL!D14</f>
        <v>14</v>
      </c>
      <c r="E19" s="69">
        <f>ALL!E14</f>
        <v>34</v>
      </c>
      <c r="F19" s="69">
        <f>ALL!F14</f>
        <v>1.1499999999999999</v>
      </c>
      <c r="G19" s="69">
        <f>ALL!G14</f>
        <v>1.02</v>
      </c>
      <c r="H19" s="69">
        <f>ALL!C14</f>
        <v>1.04</v>
      </c>
      <c r="I19" s="71" t="str">
        <f t="shared" si="1"/>
        <v>Long</v>
      </c>
      <c r="J19" s="72">
        <f t="shared" si="2"/>
        <v>367.30769230769232</v>
      </c>
      <c r="K19" s="73">
        <v>6.9</v>
      </c>
      <c r="L19" s="61"/>
      <c r="M19" s="61"/>
      <c r="N19" s="61"/>
      <c r="O19" s="61"/>
      <c r="P19" s="61"/>
      <c r="Q19" s="61"/>
    </row>
    <row r="20" spans="1:17" ht="15" customHeight="1" x14ac:dyDescent="0.2">
      <c r="A20" s="45" t="s">
        <v>67</v>
      </c>
      <c r="B20" s="71">
        <f>ALL!B94</f>
        <v>1.6240000000000001</v>
      </c>
      <c r="C20" s="74">
        <f>((B20-K20)/K20)*100</f>
        <v>1724.7191011235959</v>
      </c>
      <c r="D20" s="71">
        <f>ALL!D94</f>
        <v>24</v>
      </c>
      <c r="E20" s="71">
        <f>ALL!E94</f>
        <v>34</v>
      </c>
      <c r="F20" s="71">
        <f>ALL!F94</f>
        <v>1.49</v>
      </c>
      <c r="G20" s="71">
        <f>ALL!G94</f>
        <v>1.3320000000000001</v>
      </c>
      <c r="H20" s="71">
        <f>ALL!C94</f>
        <v>1.5980000000000001</v>
      </c>
      <c r="I20" s="71" t="str">
        <f>IF(B20&gt;H20,"Long","Short")</f>
        <v>Long</v>
      </c>
      <c r="J20" s="75">
        <f>((B20-H20)/H20)*100</f>
        <v>1.6270337922403018</v>
      </c>
      <c r="K20" s="76">
        <v>8.8999999999999996E-2</v>
      </c>
      <c r="L20" s="61"/>
      <c r="M20" s="61"/>
      <c r="N20" s="61"/>
      <c r="O20" s="61"/>
      <c r="P20" s="61"/>
      <c r="Q20" s="61"/>
    </row>
    <row r="21" spans="1:17" ht="15" customHeight="1" x14ac:dyDescent="0.2">
      <c r="A21" s="44" t="s">
        <v>394</v>
      </c>
      <c r="B21" s="69">
        <f>ALL!B123</f>
        <v>0</v>
      </c>
      <c r="C21" s="70">
        <f>((B21-K21)/K21)*100</f>
        <v>-100</v>
      </c>
      <c r="D21" s="69" t="str">
        <f>ALL!D123</f>
        <v>N/A</v>
      </c>
      <c r="E21" s="69" t="str">
        <f>ALL!E123</f>
        <v>N/A</v>
      </c>
      <c r="F21" s="69" t="str">
        <f>ALL!F123</f>
        <v>N/A</v>
      </c>
      <c r="G21" s="69" t="str">
        <f>ALL!G123</f>
        <v>N/A</v>
      </c>
      <c r="H21" s="69" t="str">
        <f>ALL!C123</f>
        <v>N/A</v>
      </c>
      <c r="I21" s="71" t="str">
        <f>IF(B21&gt;H21,"Long","Short")</f>
        <v>Short</v>
      </c>
      <c r="J21" s="72" t="e">
        <f>((B21-H21)/H21)*100</f>
        <v>#VALUE!</v>
      </c>
      <c r="K21" s="73">
        <v>0.182</v>
      </c>
      <c r="L21" s="61"/>
      <c r="M21" s="61"/>
      <c r="N21" s="61"/>
      <c r="O21" s="61"/>
      <c r="P21" s="61"/>
      <c r="Q21" s="61"/>
    </row>
    <row r="22" spans="1:17" ht="15" customHeight="1" x14ac:dyDescent="0.2">
      <c r="A22" s="45" t="s">
        <v>58</v>
      </c>
      <c r="B22" s="71">
        <f>ALL!B100</f>
        <v>0.11700000000000001</v>
      </c>
      <c r="C22" s="74">
        <f t="shared" si="0"/>
        <v>-98.739224137931032</v>
      </c>
      <c r="D22" s="71" t="str">
        <f>ALL!D100</f>
        <v>N/A</v>
      </c>
      <c r="E22" s="71" t="str">
        <f>ALL!E100</f>
        <v>N/A</v>
      </c>
      <c r="F22" s="71" t="str">
        <f>ALL!F100</f>
        <v>N/A</v>
      </c>
      <c r="G22" s="71" t="str">
        <f>ALL!G100</f>
        <v>N/A</v>
      </c>
      <c r="H22" s="71" t="str">
        <f>ALL!C100</f>
        <v>N/A</v>
      </c>
      <c r="I22" s="71" t="str">
        <f t="shared" si="1"/>
        <v>Short</v>
      </c>
      <c r="J22" s="75" t="e">
        <f t="shared" si="2"/>
        <v>#VALUE!</v>
      </c>
      <c r="K22" s="76">
        <v>9.2799999999999994</v>
      </c>
      <c r="L22" s="61"/>
      <c r="M22" s="61"/>
      <c r="N22" s="61"/>
      <c r="O22" s="61"/>
      <c r="P22" s="61"/>
      <c r="Q22" s="61"/>
    </row>
    <row r="23" spans="1:17" ht="15" customHeight="1" thickBot="1" x14ac:dyDescent="0.25">
      <c r="A23" s="46" t="s">
        <v>393</v>
      </c>
      <c r="B23" s="77">
        <f>ALL!B260</f>
        <v>7.4</v>
      </c>
      <c r="C23" s="78">
        <f t="shared" si="0"/>
        <v>45.669291338582681</v>
      </c>
      <c r="D23" s="77">
        <f>ALL!D69</f>
        <v>21</v>
      </c>
      <c r="E23" s="77">
        <f>ALL!E69</f>
        <v>5</v>
      </c>
      <c r="F23" s="77">
        <f>ALL!F69</f>
        <v>2.2400000000000002</v>
      </c>
      <c r="G23" s="77">
        <f>ALL!G69</f>
        <v>1.96</v>
      </c>
      <c r="H23" s="77">
        <f>ALL!C69</f>
        <v>2.11</v>
      </c>
      <c r="I23" s="79" t="str">
        <f t="shared" si="1"/>
        <v>Long</v>
      </c>
      <c r="J23" s="80">
        <f t="shared" si="2"/>
        <v>250.71090047393372</v>
      </c>
      <c r="K23" s="81">
        <v>5.08</v>
      </c>
      <c r="L23" s="61"/>
      <c r="M23" s="61"/>
      <c r="N23" s="61"/>
      <c r="O23" s="61"/>
      <c r="P23" s="61"/>
      <c r="Q23" s="61"/>
    </row>
    <row r="24" spans="1:17" s="61" customFormat="1" x14ac:dyDescent="0.2"/>
    <row r="25" spans="1:17" s="61" customFormat="1" ht="96" customHeight="1" x14ac:dyDescent="0.2"/>
    <row r="26" spans="1:17" s="61" customFormat="1" ht="13.5" thickBot="1" x14ac:dyDescent="0.25">
      <c r="C26" s="16">
        <f>SUM(C4:C23)</f>
        <v>2801561.0775446752</v>
      </c>
    </row>
    <row r="27" spans="1:17" ht="13.5" thickBot="1" x14ac:dyDescent="0.25">
      <c r="A27" s="51" t="s">
        <v>10</v>
      </c>
      <c r="B27" s="52"/>
      <c r="C27" s="53">
        <f>C26/20</f>
        <v>140078.05387723376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1:17" ht="13.5" thickBot="1" x14ac:dyDescent="0.25"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</row>
    <row r="29" spans="1:17" ht="13.5" thickBot="1" x14ac:dyDescent="0.25">
      <c r="A29" s="51" t="s">
        <v>9</v>
      </c>
      <c r="B29" s="54">
        <f>ALL!B54</f>
        <v>0.30399999999999999</v>
      </c>
      <c r="C29" s="53">
        <f>((B29-K29)/K29)*100</f>
        <v>-99.963204144375311</v>
      </c>
      <c r="D29" s="61"/>
      <c r="E29" s="61"/>
      <c r="F29" s="61"/>
      <c r="G29" s="61"/>
      <c r="H29" s="61"/>
      <c r="I29" s="61"/>
      <c r="J29" s="61"/>
      <c r="K29" s="2">
        <v>826.18</v>
      </c>
      <c r="L29" s="61"/>
      <c r="M29" s="61"/>
      <c r="N29" s="61"/>
      <c r="O29" s="61"/>
    </row>
    <row r="30" spans="1:17" s="61" customFormat="1" x14ac:dyDescent="0.2"/>
    <row r="31" spans="1:17" s="61" customFormat="1" x14ac:dyDescent="0.2"/>
    <row r="32" spans="1:17" s="61" customFormat="1" x14ac:dyDescent="0.2"/>
    <row r="33" s="61" customFormat="1" x14ac:dyDescent="0.2"/>
    <row r="34" s="61" customFormat="1" x14ac:dyDescent="0.2"/>
    <row r="35" s="61" customFormat="1" x14ac:dyDescent="0.2"/>
    <row r="36" s="61" customFormat="1" x14ac:dyDescent="0.2"/>
    <row r="37" s="61" customFormat="1" x14ac:dyDescent="0.2"/>
    <row r="38" s="61" customFormat="1" x14ac:dyDescent="0.2"/>
    <row r="39" s="61" customFormat="1" x14ac:dyDescent="0.2"/>
    <row r="40" s="61" customFormat="1" x14ac:dyDescent="0.2"/>
    <row r="41" s="61" customFormat="1" x14ac:dyDescent="0.2"/>
    <row r="42" s="61" customFormat="1" x14ac:dyDescent="0.2"/>
    <row r="43" s="61" customFormat="1" x14ac:dyDescent="0.2"/>
    <row r="44" s="61" customFormat="1" x14ac:dyDescent="0.2"/>
    <row r="45" s="61" customFormat="1" x14ac:dyDescent="0.2"/>
    <row r="46" s="61" customFormat="1" x14ac:dyDescent="0.2"/>
    <row r="47" s="61" customFormat="1" x14ac:dyDescent="0.2"/>
    <row r="48" s="61" customFormat="1" x14ac:dyDescent="0.2"/>
    <row r="49" s="61" customFormat="1" x14ac:dyDescent="0.2"/>
    <row r="50" s="61" customFormat="1" x14ac:dyDescent="0.2"/>
    <row r="51" s="61" customFormat="1" x14ac:dyDescent="0.2"/>
    <row r="52" s="61" customFormat="1" x14ac:dyDescent="0.2"/>
    <row r="53" s="61" customFormat="1" x14ac:dyDescent="0.2"/>
    <row r="54" s="61" customFormat="1" x14ac:dyDescent="0.2"/>
    <row r="55" s="61" customFormat="1" x14ac:dyDescent="0.2"/>
    <row r="56" s="61" customFormat="1" x14ac:dyDescent="0.2"/>
    <row r="57" s="61" customFormat="1" x14ac:dyDescent="0.2"/>
    <row r="58" s="61" customFormat="1" x14ac:dyDescent="0.2"/>
    <row r="59" s="61" customFormat="1" x14ac:dyDescent="0.2"/>
    <row r="60" s="61" customFormat="1" x14ac:dyDescent="0.2"/>
    <row r="61" s="61" customFormat="1" x14ac:dyDescent="0.2"/>
    <row r="62" s="61" customFormat="1" x14ac:dyDescent="0.2"/>
    <row r="63" s="61" customFormat="1" x14ac:dyDescent="0.2"/>
    <row r="64" s="61" customFormat="1" x14ac:dyDescent="0.2"/>
    <row r="65" s="61" customFormat="1" x14ac:dyDescent="0.2"/>
    <row r="66" s="61" customFormat="1" x14ac:dyDescent="0.2"/>
    <row r="67" s="61" customFormat="1" x14ac:dyDescent="0.2"/>
    <row r="68" s="61" customFormat="1" x14ac:dyDescent="0.2"/>
    <row r="69" s="61" customFormat="1" x14ac:dyDescent="0.2"/>
    <row r="70" s="61" customFormat="1" x14ac:dyDescent="0.2"/>
  </sheetData>
  <mergeCells count="2">
    <mergeCell ref="M6:N6"/>
    <mergeCell ref="M7:N7"/>
  </mergeCells>
  <phoneticPr fontId="2" type="noConversion"/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selection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topLeftCell="F1" zoomScaleNormal="100" workbookViewId="0">
      <pane ySplit="3" topLeftCell="A4" activePane="bottomLeft" state="frozen"/>
      <selection pane="bottomLeft" activeCell="N4" sqref="N4:W383"/>
    </sheetView>
  </sheetViews>
  <sheetFormatPr defaultColWidth="8.85546875" defaultRowHeight="12.75" x14ac:dyDescent="0.2"/>
  <cols>
    <col min="1" max="1" width="18.85546875" style="111" customWidth="1"/>
    <col min="2" max="2" width="13.5703125" style="124" customWidth="1"/>
    <col min="3" max="3" width="18.7109375" style="124" bestFit="1" customWidth="1"/>
    <col min="4" max="4" width="12.42578125" style="124" customWidth="1"/>
    <col min="5" max="5" width="13.28515625" style="124" customWidth="1"/>
    <col min="6" max="6" width="13.5703125" style="124" customWidth="1"/>
    <col min="7" max="7" width="13.42578125" style="124" customWidth="1"/>
    <col min="8" max="8" width="14.28515625" style="124" customWidth="1"/>
    <col min="9" max="9" width="8.85546875" style="111"/>
    <col min="10" max="10" width="13.28515625" style="111" customWidth="1"/>
    <col min="11" max="13" width="8.85546875" style="111"/>
    <col min="14" max="14" width="13.140625" style="111" customWidth="1"/>
    <col min="15" max="15" width="12.7109375" style="111" customWidth="1"/>
    <col min="16" max="16384" width="8.85546875" style="111"/>
  </cols>
  <sheetData>
    <row r="1" spans="1:22" s="112" customFormat="1" ht="12" customHeight="1" x14ac:dyDescent="0.2"/>
    <row r="2" spans="1:22" s="113" customFormat="1" ht="18.75" x14ac:dyDescent="0.2">
      <c r="B2" s="114" t="s">
        <v>3</v>
      </c>
      <c r="C2" s="142">
        <f ca="1">TODAY()</f>
        <v>45982</v>
      </c>
      <c r="D2" s="115"/>
      <c r="E2" s="115"/>
      <c r="F2" s="115"/>
      <c r="G2" s="115"/>
      <c r="H2" s="116"/>
    </row>
    <row r="3" spans="1:22" s="112" customFormat="1" ht="15" x14ac:dyDescent="0.2">
      <c r="A3" s="117" t="s">
        <v>0</v>
      </c>
      <c r="B3" s="118" t="s">
        <v>1</v>
      </c>
      <c r="C3" s="118" t="s">
        <v>4</v>
      </c>
      <c r="D3" s="118" t="s">
        <v>22</v>
      </c>
      <c r="E3" s="118" t="s">
        <v>23</v>
      </c>
      <c r="F3" s="119" t="s">
        <v>25</v>
      </c>
      <c r="G3" s="118" t="s">
        <v>24</v>
      </c>
      <c r="H3" s="118" t="s">
        <v>55</v>
      </c>
    </row>
    <row r="4" spans="1:22" x14ac:dyDescent="0.2">
      <c r="A4" s="120" t="s">
        <v>0</v>
      </c>
      <c r="B4" s="121" t="s">
        <v>44</v>
      </c>
      <c r="C4" s="121" t="s">
        <v>45</v>
      </c>
      <c r="D4" s="121" t="s">
        <v>46</v>
      </c>
      <c r="E4" s="121" t="s">
        <v>47</v>
      </c>
      <c r="F4" s="121" t="s">
        <v>48</v>
      </c>
      <c r="G4" s="121" t="s">
        <v>49</v>
      </c>
      <c r="H4" s="121"/>
      <c r="N4" s="111" t="s">
        <v>0</v>
      </c>
      <c r="O4" s="111" t="s">
        <v>404</v>
      </c>
      <c r="P4" s="111" t="s">
        <v>48</v>
      </c>
      <c r="Q4" s="111" t="s">
        <v>405</v>
      </c>
      <c r="R4" s="111" t="s">
        <v>406</v>
      </c>
      <c r="S4" s="111" t="s">
        <v>407</v>
      </c>
      <c r="T4" s="111" t="s">
        <v>408</v>
      </c>
      <c r="U4" s="111" t="s">
        <v>409</v>
      </c>
      <c r="V4" s="111" t="s">
        <v>410</v>
      </c>
    </row>
    <row r="5" spans="1:22" x14ac:dyDescent="0.2">
      <c r="A5" s="111" t="s">
        <v>195</v>
      </c>
      <c r="B5">
        <f t="shared" ref="B5:B68" si="0">VLOOKUP($A5,$N$5:$U$375,2,FALSE)</f>
        <v>6.35</v>
      </c>
      <c r="C5">
        <f t="shared" ref="C5:C68" si="1">VLOOKUP($A5,$N$5:$U$375,3,FALSE)</f>
        <v>7.25</v>
      </c>
      <c r="D5" t="str">
        <f t="shared" ref="D5:D68" si="2">VLOOKUP($A5,$N$5:$U$375,4,FALSE)</f>
        <v>N/A</v>
      </c>
      <c r="E5" t="str">
        <f t="shared" ref="E5:E68" si="3">VLOOKUP($A5,$N$5:$U$375,5,FALSE)</f>
        <v>N/A</v>
      </c>
      <c r="F5" t="str">
        <f t="shared" ref="F5:F68" si="4">VLOOKUP($A5,$N$5:$U$375,6,FALSE)</f>
        <v>N/A</v>
      </c>
      <c r="G5" t="str">
        <f t="shared" ref="G5:G68" si="5">VLOOKUP($A5,$N$5:$U$375,7,FALSE)</f>
        <v>N/A</v>
      </c>
      <c r="H5" s="122" t="str">
        <f t="shared" ref="H5:H36" si="6">IF(B5&gt;C5,"Long","Short")</f>
        <v>Short</v>
      </c>
      <c r="J5" s="111" t="s">
        <v>433</v>
      </c>
      <c r="N5" s="111" t="s">
        <v>195</v>
      </c>
      <c r="O5" s="111">
        <v>6.35</v>
      </c>
      <c r="P5" s="111">
        <v>7.25</v>
      </c>
      <c r="Q5" s="111" t="s">
        <v>71</v>
      </c>
      <c r="R5" s="111" t="s">
        <v>71</v>
      </c>
      <c r="S5" s="111" t="s">
        <v>71</v>
      </c>
      <c r="T5" s="111" t="s">
        <v>71</v>
      </c>
      <c r="U5" s="111" t="s">
        <v>440</v>
      </c>
      <c r="V5" s="111" t="s">
        <v>411</v>
      </c>
    </row>
    <row r="6" spans="1:22" x14ac:dyDescent="0.2">
      <c r="A6" s="111" t="s">
        <v>196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22" t="str">
        <f t="shared" si="6"/>
        <v>Short</v>
      </c>
      <c r="N6" s="111" t="s">
        <v>196</v>
      </c>
      <c r="O6" s="111">
        <v>1.05</v>
      </c>
      <c r="P6" s="111">
        <v>9</v>
      </c>
      <c r="Q6" s="111">
        <v>52</v>
      </c>
      <c r="R6" s="111">
        <v>44</v>
      </c>
      <c r="S6" s="111">
        <v>7.35</v>
      </c>
      <c r="T6" s="111">
        <v>10</v>
      </c>
      <c r="U6" s="111" t="s">
        <v>441</v>
      </c>
      <c r="V6" s="111" t="s">
        <v>411</v>
      </c>
    </row>
    <row r="7" spans="1:22" x14ac:dyDescent="0.2">
      <c r="A7" s="111" t="s">
        <v>74</v>
      </c>
      <c r="B7">
        <f t="shared" si="0"/>
        <v>2.355</v>
      </c>
      <c r="C7">
        <f t="shared" si="1"/>
        <v>2.4300000000000002</v>
      </c>
      <c r="D7" t="str">
        <f t="shared" si="2"/>
        <v>N/A</v>
      </c>
      <c r="E7">
        <f t="shared" si="3"/>
        <v>26</v>
      </c>
      <c r="F7" t="str">
        <f t="shared" si="4"/>
        <v>N/A</v>
      </c>
      <c r="G7">
        <f t="shared" si="5"/>
        <v>2.2999999999999998</v>
      </c>
      <c r="H7" s="122" t="str">
        <f t="shared" si="6"/>
        <v>Short</v>
      </c>
      <c r="N7" s="111" t="s">
        <v>74</v>
      </c>
      <c r="O7" s="111">
        <v>2.355</v>
      </c>
      <c r="P7" s="111">
        <v>2.4300000000000002</v>
      </c>
      <c r="Q7" s="111" t="s">
        <v>71</v>
      </c>
      <c r="R7" s="111">
        <v>26</v>
      </c>
      <c r="S7" s="111" t="s">
        <v>71</v>
      </c>
      <c r="T7" s="111">
        <v>2.2999999999999998</v>
      </c>
      <c r="U7" s="111" t="s">
        <v>58</v>
      </c>
      <c r="V7" s="111" t="s">
        <v>411</v>
      </c>
    </row>
    <row r="8" spans="1:22" x14ac:dyDescent="0.2">
      <c r="A8" s="111" t="s">
        <v>75</v>
      </c>
      <c r="B8">
        <f t="shared" si="0"/>
        <v>0.5</v>
      </c>
      <c r="C8">
        <f t="shared" si="1"/>
        <v>0.53400000000000003</v>
      </c>
      <c r="D8" t="str">
        <f t="shared" si="2"/>
        <v>N/A</v>
      </c>
      <c r="E8" t="str">
        <f t="shared" si="3"/>
        <v>N/A</v>
      </c>
      <c r="F8" t="str">
        <f t="shared" si="4"/>
        <v>N/A</v>
      </c>
      <c r="G8" t="str">
        <f t="shared" si="5"/>
        <v>N/A</v>
      </c>
      <c r="H8" s="122" t="str">
        <f t="shared" si="6"/>
        <v>Short</v>
      </c>
      <c r="N8" s="111" t="s">
        <v>75</v>
      </c>
      <c r="O8" s="111">
        <v>0.5</v>
      </c>
      <c r="P8" s="111">
        <v>0.53400000000000003</v>
      </c>
      <c r="Q8" s="111" t="s">
        <v>71</v>
      </c>
      <c r="R8" s="111" t="s">
        <v>71</v>
      </c>
      <c r="S8" s="111" t="s">
        <v>71</v>
      </c>
      <c r="T8" s="111" t="s">
        <v>71</v>
      </c>
      <c r="U8" s="111" t="s">
        <v>389</v>
      </c>
      <c r="V8" s="111" t="s">
        <v>411</v>
      </c>
    </row>
    <row r="9" spans="1:22" x14ac:dyDescent="0.2">
      <c r="A9" s="111" t="s">
        <v>197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22" t="str">
        <f t="shared" si="6"/>
        <v>Short</v>
      </c>
      <c r="I9" s="123"/>
      <c r="N9" s="111" t="s">
        <v>197</v>
      </c>
      <c r="O9" s="111">
        <v>4.5999999999999999E-2</v>
      </c>
      <c r="P9" s="111" t="s">
        <v>71</v>
      </c>
      <c r="Q9" s="111" t="s">
        <v>71</v>
      </c>
      <c r="R9" s="111" t="s">
        <v>71</v>
      </c>
      <c r="S9" s="111" t="s">
        <v>71</v>
      </c>
      <c r="T9" s="111" t="s">
        <v>71</v>
      </c>
      <c r="U9" s="111" t="s">
        <v>442</v>
      </c>
      <c r="V9" s="111" t="s">
        <v>411</v>
      </c>
    </row>
    <row r="10" spans="1:22" x14ac:dyDescent="0.2">
      <c r="A10" s="111" t="s">
        <v>76</v>
      </c>
      <c r="B10">
        <f t="shared" si="0"/>
        <v>28.545000000000002</v>
      </c>
      <c r="C10">
        <f t="shared" si="1"/>
        <v>29.51</v>
      </c>
      <c r="D10" t="str">
        <f t="shared" si="2"/>
        <v>N/A</v>
      </c>
      <c r="E10" t="str">
        <f t="shared" si="3"/>
        <v>N/A</v>
      </c>
      <c r="F10" t="str">
        <f t="shared" si="4"/>
        <v>N/A</v>
      </c>
      <c r="G10" t="str">
        <f t="shared" si="5"/>
        <v>N/A</v>
      </c>
      <c r="H10" s="122" t="str">
        <f t="shared" si="6"/>
        <v>Short</v>
      </c>
      <c r="N10" s="111" t="s">
        <v>749</v>
      </c>
      <c r="O10" s="111">
        <v>5.57</v>
      </c>
      <c r="P10" s="111">
        <v>4.75</v>
      </c>
      <c r="Q10" s="111">
        <v>8</v>
      </c>
      <c r="R10" s="111" t="s">
        <v>71</v>
      </c>
      <c r="S10" s="111">
        <v>5.1100000000000003</v>
      </c>
      <c r="T10" s="111" t="s">
        <v>71</v>
      </c>
      <c r="U10" s="111" t="s">
        <v>749</v>
      </c>
      <c r="V10" s="111" t="s">
        <v>411</v>
      </c>
    </row>
    <row r="11" spans="1:22" x14ac:dyDescent="0.2">
      <c r="A11" s="111" t="s">
        <v>77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22" t="str">
        <f t="shared" si="6"/>
        <v>Short</v>
      </c>
      <c r="I11" s="111" t="s">
        <v>28</v>
      </c>
      <c r="N11" s="111" t="s">
        <v>750</v>
      </c>
      <c r="O11" s="111">
        <v>0</v>
      </c>
      <c r="P11" s="111" t="s">
        <v>71</v>
      </c>
      <c r="Q11" s="111" t="s">
        <v>71</v>
      </c>
      <c r="R11" s="111" t="s">
        <v>71</v>
      </c>
      <c r="S11" s="111" t="s">
        <v>71</v>
      </c>
      <c r="T11" s="111" t="s">
        <v>71</v>
      </c>
      <c r="U11" s="111" t="s">
        <v>702</v>
      </c>
      <c r="V11" s="111" t="s">
        <v>411</v>
      </c>
    </row>
    <row r="12" spans="1:22" x14ac:dyDescent="0.2">
      <c r="A12" s="111" t="s">
        <v>198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22" t="str">
        <f t="shared" si="6"/>
        <v>Short</v>
      </c>
      <c r="I12" s="111" t="s">
        <v>30</v>
      </c>
      <c r="N12" s="111" t="s">
        <v>76</v>
      </c>
      <c r="O12" s="111">
        <v>28.545000000000002</v>
      </c>
      <c r="P12" s="111">
        <v>29.51</v>
      </c>
      <c r="Q12" s="111" t="s">
        <v>71</v>
      </c>
      <c r="R12" s="111" t="s">
        <v>71</v>
      </c>
      <c r="S12" s="111" t="s">
        <v>71</v>
      </c>
      <c r="T12" s="111" t="s">
        <v>71</v>
      </c>
      <c r="U12" s="111" t="s">
        <v>703</v>
      </c>
      <c r="V12" s="111" t="s">
        <v>411</v>
      </c>
    </row>
    <row r="13" spans="1:22" x14ac:dyDescent="0.2">
      <c r="A13" s="111" t="s">
        <v>199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22" t="str">
        <f t="shared" si="6"/>
        <v>Short</v>
      </c>
      <c r="I13" s="111" t="s">
        <v>33</v>
      </c>
      <c r="N13" s="111" t="s">
        <v>751</v>
      </c>
      <c r="O13" s="111">
        <v>2.92</v>
      </c>
      <c r="P13" s="111">
        <v>2.88</v>
      </c>
      <c r="Q13" s="111">
        <v>5</v>
      </c>
      <c r="R13" s="111">
        <v>8</v>
      </c>
      <c r="S13" s="111">
        <v>3.09</v>
      </c>
      <c r="T13" s="111">
        <v>2.9</v>
      </c>
      <c r="U13" s="111" t="s">
        <v>752</v>
      </c>
      <c r="V13" s="111" t="s">
        <v>411</v>
      </c>
    </row>
    <row r="14" spans="1:22" x14ac:dyDescent="0.2">
      <c r="A14" s="111" t="s">
        <v>200</v>
      </c>
      <c r="B14">
        <f t="shared" si="0"/>
        <v>1.1499999999999999</v>
      </c>
      <c r="C14">
        <f t="shared" si="1"/>
        <v>1.04</v>
      </c>
      <c r="D14">
        <f t="shared" si="2"/>
        <v>14</v>
      </c>
      <c r="E14">
        <f t="shared" si="3"/>
        <v>34</v>
      </c>
      <c r="F14">
        <f t="shared" si="4"/>
        <v>1.1499999999999999</v>
      </c>
      <c r="G14">
        <f t="shared" si="5"/>
        <v>1.02</v>
      </c>
      <c r="H14" s="122" t="str">
        <f t="shared" si="6"/>
        <v>Long</v>
      </c>
      <c r="I14" s="111" t="s">
        <v>34</v>
      </c>
      <c r="N14" s="111" t="s">
        <v>77</v>
      </c>
      <c r="O14" s="111">
        <v>3.5000000000000003E-2</v>
      </c>
      <c r="P14" s="111" t="s">
        <v>71</v>
      </c>
      <c r="Q14" s="111" t="s">
        <v>71</v>
      </c>
      <c r="R14" s="111" t="s">
        <v>71</v>
      </c>
      <c r="S14" s="111" t="s">
        <v>71</v>
      </c>
      <c r="T14" s="111" t="s">
        <v>71</v>
      </c>
      <c r="U14" s="111" t="s">
        <v>443</v>
      </c>
      <c r="V14" s="111" t="s">
        <v>411</v>
      </c>
    </row>
    <row r="15" spans="1:22" x14ac:dyDescent="0.2">
      <c r="A15" s="111" t="s">
        <v>201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22" t="str">
        <f t="shared" si="6"/>
        <v>Short</v>
      </c>
      <c r="I15" s="111" t="s">
        <v>35</v>
      </c>
      <c r="N15" s="111" t="s">
        <v>789</v>
      </c>
      <c r="O15" s="111">
        <v>6.0250000000000004</v>
      </c>
      <c r="P15" s="111">
        <v>5.99</v>
      </c>
      <c r="Q15" s="111" t="s">
        <v>71</v>
      </c>
      <c r="R15" s="111" t="s">
        <v>71</v>
      </c>
      <c r="S15" s="111" t="s">
        <v>71</v>
      </c>
      <c r="T15" s="111" t="s">
        <v>71</v>
      </c>
      <c r="U15" s="111" t="s">
        <v>789</v>
      </c>
      <c r="V15" s="111" t="s">
        <v>411</v>
      </c>
    </row>
    <row r="16" spans="1:22" x14ac:dyDescent="0.2">
      <c r="A16" s="111" t="s">
        <v>753</v>
      </c>
      <c r="B16">
        <f t="shared" si="0"/>
        <v>3.6019999999999999</v>
      </c>
      <c r="C16">
        <f t="shared" si="1"/>
        <v>3.4809999999999999</v>
      </c>
      <c r="D16" t="str">
        <f t="shared" si="2"/>
        <v>N/A</v>
      </c>
      <c r="E16" t="str">
        <f t="shared" si="3"/>
        <v>N/A</v>
      </c>
      <c r="F16" t="str">
        <f t="shared" si="4"/>
        <v>N/A</v>
      </c>
      <c r="G16" t="str">
        <f t="shared" si="5"/>
        <v>N/A</v>
      </c>
      <c r="H16" s="122" t="str">
        <f t="shared" si="6"/>
        <v>Long</v>
      </c>
      <c r="I16" s="111" t="s">
        <v>36</v>
      </c>
      <c r="N16" s="111" t="s">
        <v>198</v>
      </c>
      <c r="O16" s="111">
        <v>1.4E-2</v>
      </c>
      <c r="P16" s="111" t="s">
        <v>71</v>
      </c>
      <c r="Q16" s="111" t="s">
        <v>71</v>
      </c>
      <c r="R16" s="111" t="s">
        <v>71</v>
      </c>
      <c r="S16" s="111" t="s">
        <v>71</v>
      </c>
      <c r="T16" s="111" t="s">
        <v>71</v>
      </c>
      <c r="U16" s="111" t="s">
        <v>444</v>
      </c>
      <c r="V16" s="111" t="s">
        <v>411</v>
      </c>
    </row>
    <row r="17" spans="1:22" x14ac:dyDescent="0.2">
      <c r="A17" s="111" t="s">
        <v>202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22" t="str">
        <f t="shared" si="6"/>
        <v>Short</v>
      </c>
      <c r="N17" s="111" t="s">
        <v>199</v>
      </c>
      <c r="O17" s="111">
        <v>0.41</v>
      </c>
      <c r="P17" s="111" t="s">
        <v>71</v>
      </c>
      <c r="Q17" s="111" t="s">
        <v>71</v>
      </c>
      <c r="R17" s="111" t="s">
        <v>71</v>
      </c>
      <c r="S17" s="111" t="s">
        <v>71</v>
      </c>
      <c r="T17" s="111" t="s">
        <v>71</v>
      </c>
      <c r="U17" s="111" t="s">
        <v>445</v>
      </c>
      <c r="V17" s="111" t="s">
        <v>411</v>
      </c>
    </row>
    <row r="18" spans="1:22" x14ac:dyDescent="0.2">
      <c r="A18" s="111" t="s">
        <v>78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22" t="str">
        <f t="shared" si="6"/>
        <v>Short</v>
      </c>
      <c r="N18" s="111" t="s">
        <v>200</v>
      </c>
      <c r="O18" s="111">
        <v>1.1499999999999999</v>
      </c>
      <c r="P18" s="111">
        <v>1.04</v>
      </c>
      <c r="Q18" s="111">
        <v>14</v>
      </c>
      <c r="R18" s="111">
        <v>34</v>
      </c>
      <c r="S18" s="111">
        <v>1.1499999999999999</v>
      </c>
      <c r="T18" s="111">
        <v>1.02</v>
      </c>
      <c r="U18" s="111" t="s">
        <v>446</v>
      </c>
      <c r="V18" s="111" t="s">
        <v>411</v>
      </c>
    </row>
    <row r="19" spans="1:22" x14ac:dyDescent="0.2">
      <c r="A19" s="111" t="s">
        <v>79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22" t="str">
        <f t="shared" si="6"/>
        <v>Short</v>
      </c>
      <c r="N19" s="111" t="s">
        <v>786</v>
      </c>
      <c r="O19" s="111">
        <v>9.26</v>
      </c>
      <c r="P19" s="111">
        <v>8.93</v>
      </c>
      <c r="Q19" s="111">
        <v>9</v>
      </c>
      <c r="R19" s="111">
        <v>25</v>
      </c>
      <c r="S19" s="111">
        <v>9.1</v>
      </c>
      <c r="T19" s="111">
        <v>8.3800000000000008</v>
      </c>
      <c r="U19" s="111" t="s">
        <v>787</v>
      </c>
      <c r="V19" s="111" t="s">
        <v>411</v>
      </c>
    </row>
    <row r="20" spans="1:22" x14ac:dyDescent="0.2">
      <c r="A20" s="111" t="s">
        <v>80</v>
      </c>
      <c r="B20">
        <f t="shared" si="0"/>
        <v>4.96</v>
      </c>
      <c r="C20">
        <f t="shared" si="1"/>
        <v>4.78</v>
      </c>
      <c r="D20">
        <f t="shared" si="2"/>
        <v>9</v>
      </c>
      <c r="E20">
        <f t="shared" si="3"/>
        <v>10</v>
      </c>
      <c r="F20">
        <f t="shared" si="4"/>
        <v>5.0999999999999996</v>
      </c>
      <c r="G20">
        <f t="shared" si="5"/>
        <v>4.78</v>
      </c>
      <c r="H20" s="122" t="str">
        <f t="shared" si="6"/>
        <v>Long</v>
      </c>
      <c r="N20" s="111" t="s">
        <v>201</v>
      </c>
      <c r="O20" s="111">
        <v>4.1000000000000002E-2</v>
      </c>
      <c r="P20" s="111" t="s">
        <v>71</v>
      </c>
      <c r="Q20" s="111" t="s">
        <v>71</v>
      </c>
      <c r="R20" s="111" t="s">
        <v>71</v>
      </c>
      <c r="S20" s="111" t="s">
        <v>71</v>
      </c>
      <c r="T20" s="111" t="s">
        <v>71</v>
      </c>
      <c r="U20" s="111" t="s">
        <v>447</v>
      </c>
      <c r="V20" s="111" t="s">
        <v>411</v>
      </c>
    </row>
    <row r="21" spans="1:22" x14ac:dyDescent="0.2">
      <c r="A21" s="111" t="s">
        <v>203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22" t="str">
        <f t="shared" si="6"/>
        <v>Short</v>
      </c>
      <c r="N21" s="111" t="s">
        <v>202</v>
      </c>
      <c r="O21" s="111">
        <v>2E-3</v>
      </c>
      <c r="P21" s="111" t="s">
        <v>71</v>
      </c>
      <c r="Q21" s="111" t="s">
        <v>71</v>
      </c>
      <c r="R21" s="111" t="s">
        <v>71</v>
      </c>
      <c r="S21" s="111" t="s">
        <v>71</v>
      </c>
      <c r="T21" s="111" t="s">
        <v>71</v>
      </c>
      <c r="U21" s="111" t="s">
        <v>448</v>
      </c>
      <c r="V21" s="111" t="s">
        <v>411</v>
      </c>
    </row>
    <row r="22" spans="1:22" x14ac:dyDescent="0.2">
      <c r="A22" s="111" t="s">
        <v>204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22" t="str">
        <f t="shared" si="6"/>
        <v>Short</v>
      </c>
      <c r="N22" s="111" t="s">
        <v>78</v>
      </c>
      <c r="O22" s="111">
        <v>1.62</v>
      </c>
      <c r="P22" s="111" t="s">
        <v>71</v>
      </c>
      <c r="Q22" s="111" t="s">
        <v>71</v>
      </c>
      <c r="R22" s="111" t="s">
        <v>71</v>
      </c>
      <c r="S22" s="111" t="s">
        <v>71</v>
      </c>
      <c r="T22" s="111" t="s">
        <v>71</v>
      </c>
      <c r="U22" s="111" t="s">
        <v>449</v>
      </c>
      <c r="V22" s="111" t="s">
        <v>411</v>
      </c>
    </row>
    <row r="23" spans="1:22" x14ac:dyDescent="0.2">
      <c r="A23" s="111" t="s">
        <v>205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22" t="str">
        <f t="shared" si="6"/>
        <v>Long</v>
      </c>
      <c r="N23" s="111" t="s">
        <v>79</v>
      </c>
      <c r="O23" s="111">
        <v>0.18</v>
      </c>
      <c r="P23" s="111" t="s">
        <v>71</v>
      </c>
      <c r="Q23" s="111" t="s">
        <v>71</v>
      </c>
      <c r="R23" s="111" t="s">
        <v>71</v>
      </c>
      <c r="S23" s="111" t="s">
        <v>71</v>
      </c>
      <c r="T23" s="111" t="s">
        <v>71</v>
      </c>
      <c r="U23" s="111" t="s">
        <v>450</v>
      </c>
      <c r="V23" s="111" t="s">
        <v>411</v>
      </c>
    </row>
    <row r="24" spans="1:22" x14ac:dyDescent="0.2">
      <c r="A24" s="111" t="s">
        <v>206</v>
      </c>
      <c r="B24">
        <f t="shared" si="0"/>
        <v>7.6</v>
      </c>
      <c r="C24">
        <f t="shared" si="1"/>
        <v>7.4</v>
      </c>
      <c r="D24">
        <f t="shared" si="2"/>
        <v>0</v>
      </c>
      <c r="E24">
        <f t="shared" si="3"/>
        <v>27</v>
      </c>
      <c r="F24">
        <f t="shared" si="4"/>
        <v>7.6</v>
      </c>
      <c r="G24">
        <f t="shared" si="5"/>
        <v>7.56</v>
      </c>
      <c r="H24" s="122" t="str">
        <f t="shared" si="6"/>
        <v>Long</v>
      </c>
      <c r="N24" s="111" t="s">
        <v>80</v>
      </c>
      <c r="O24" s="111">
        <v>4.96</v>
      </c>
      <c r="P24" s="111">
        <v>4.78</v>
      </c>
      <c r="Q24" s="111">
        <v>9</v>
      </c>
      <c r="R24" s="111">
        <v>10</v>
      </c>
      <c r="S24" s="111">
        <v>5.0999999999999996</v>
      </c>
      <c r="T24" s="111">
        <v>4.78</v>
      </c>
      <c r="U24" s="111" t="s">
        <v>451</v>
      </c>
      <c r="V24" s="111" t="s">
        <v>411</v>
      </c>
    </row>
    <row r="25" spans="1:22" x14ac:dyDescent="0.2">
      <c r="A25" s="111" t="s">
        <v>81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22" t="str">
        <f t="shared" si="6"/>
        <v>Short</v>
      </c>
      <c r="N25" s="111" t="s">
        <v>753</v>
      </c>
      <c r="O25" s="111">
        <v>3.6019999999999999</v>
      </c>
      <c r="P25" s="111">
        <v>3.4809999999999999</v>
      </c>
      <c r="Q25" s="111" t="s">
        <v>71</v>
      </c>
      <c r="R25" s="111" t="s">
        <v>71</v>
      </c>
      <c r="S25" s="111" t="s">
        <v>71</v>
      </c>
      <c r="T25" s="111" t="s">
        <v>71</v>
      </c>
      <c r="U25" s="111" t="s">
        <v>5</v>
      </c>
      <c r="V25" s="111" t="s">
        <v>411</v>
      </c>
    </row>
    <row r="26" spans="1:22" x14ac:dyDescent="0.2">
      <c r="A26" s="111" t="s">
        <v>207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22" t="str">
        <f t="shared" si="6"/>
        <v>Long</v>
      </c>
      <c r="N26" s="111" t="s">
        <v>203</v>
      </c>
      <c r="O26" s="111">
        <v>4.2999999999999997E-2</v>
      </c>
      <c r="P26" s="111" t="s">
        <v>71</v>
      </c>
      <c r="Q26" s="111" t="s">
        <v>71</v>
      </c>
      <c r="R26" s="111" t="s">
        <v>71</v>
      </c>
      <c r="S26" s="111" t="s">
        <v>71</v>
      </c>
      <c r="T26" s="111" t="s">
        <v>71</v>
      </c>
      <c r="U26" s="111" t="s">
        <v>452</v>
      </c>
      <c r="V26" s="111" t="s">
        <v>411</v>
      </c>
    </row>
    <row r="27" spans="1:22" x14ac:dyDescent="0.2">
      <c r="A27" s="111" t="s">
        <v>208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22" t="str">
        <f t="shared" si="6"/>
        <v>Short</v>
      </c>
      <c r="N27" s="111" t="s">
        <v>204</v>
      </c>
      <c r="O27" s="111">
        <v>1.2E-2</v>
      </c>
      <c r="P27" s="111" t="s">
        <v>71</v>
      </c>
      <c r="Q27" s="111" t="s">
        <v>71</v>
      </c>
      <c r="R27" s="111" t="s">
        <v>71</v>
      </c>
      <c r="S27" s="111" t="s">
        <v>71</v>
      </c>
      <c r="T27" s="111" t="s">
        <v>71</v>
      </c>
      <c r="U27" s="111" t="s">
        <v>453</v>
      </c>
      <c r="V27" s="111" t="s">
        <v>411</v>
      </c>
    </row>
    <row r="28" spans="1:22" x14ac:dyDescent="0.2">
      <c r="A28" s="111" t="s">
        <v>209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22" t="str">
        <f t="shared" si="6"/>
        <v>Short</v>
      </c>
      <c r="N28" s="111" t="s">
        <v>205</v>
      </c>
      <c r="O28" s="111">
        <v>0.76</v>
      </c>
      <c r="P28" s="111">
        <v>0.4</v>
      </c>
      <c r="Q28" s="111">
        <v>26</v>
      </c>
      <c r="R28" s="111">
        <v>32</v>
      </c>
      <c r="S28" s="111">
        <v>0.32</v>
      </c>
      <c r="T28" s="111">
        <v>0.27</v>
      </c>
      <c r="U28" s="111" t="s">
        <v>454</v>
      </c>
      <c r="V28" s="111" t="s">
        <v>411</v>
      </c>
    </row>
    <row r="29" spans="1:22" x14ac:dyDescent="0.2">
      <c r="A29" s="111" t="s">
        <v>82</v>
      </c>
      <c r="B29">
        <f t="shared" si="0"/>
        <v>13.5</v>
      </c>
      <c r="C29">
        <f t="shared" si="1"/>
        <v>13.14</v>
      </c>
      <c r="D29">
        <f t="shared" si="2"/>
        <v>7</v>
      </c>
      <c r="E29" t="str">
        <f t="shared" si="3"/>
        <v>N/A</v>
      </c>
      <c r="F29">
        <f t="shared" si="4"/>
        <v>13.98</v>
      </c>
      <c r="G29" t="str">
        <f t="shared" si="5"/>
        <v>N/A</v>
      </c>
      <c r="H29" s="122" t="str">
        <f t="shared" si="6"/>
        <v>Long</v>
      </c>
      <c r="N29" s="111" t="s">
        <v>206</v>
      </c>
      <c r="O29" s="111">
        <v>7.6</v>
      </c>
      <c r="P29" s="111">
        <v>7.4</v>
      </c>
      <c r="Q29" s="111">
        <v>0</v>
      </c>
      <c r="R29" s="111">
        <v>27</v>
      </c>
      <c r="S29" s="111">
        <v>7.6</v>
      </c>
      <c r="T29" s="111">
        <v>7.56</v>
      </c>
      <c r="U29" s="111" t="s">
        <v>455</v>
      </c>
      <c r="V29" s="111" t="s">
        <v>411</v>
      </c>
    </row>
    <row r="30" spans="1:22" x14ac:dyDescent="0.2">
      <c r="A30" s="111" t="s">
        <v>210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22" t="str">
        <f t="shared" si="6"/>
        <v>Short</v>
      </c>
      <c r="N30" s="111" t="s">
        <v>81</v>
      </c>
      <c r="O30" s="111">
        <v>0.27400000000000002</v>
      </c>
      <c r="P30" s="111">
        <v>0.29199999999999998</v>
      </c>
      <c r="Q30" s="111">
        <v>33</v>
      </c>
      <c r="R30" s="111">
        <v>8</v>
      </c>
      <c r="S30" s="111">
        <v>0.27200000000000002</v>
      </c>
      <c r="T30" s="111">
        <v>0.27800000000000002</v>
      </c>
      <c r="U30" s="111" t="s">
        <v>456</v>
      </c>
      <c r="V30" s="111" t="s">
        <v>411</v>
      </c>
    </row>
    <row r="31" spans="1:22" x14ac:dyDescent="0.2">
      <c r="A31" s="111" t="s">
        <v>83</v>
      </c>
      <c r="B31">
        <f t="shared" si="0"/>
        <v>3.9</v>
      </c>
      <c r="C31">
        <f t="shared" si="1"/>
        <v>3.75</v>
      </c>
      <c r="D31">
        <f t="shared" si="2"/>
        <v>6</v>
      </c>
      <c r="E31" t="str">
        <f t="shared" si="3"/>
        <v>N/A</v>
      </c>
      <c r="F31">
        <f t="shared" si="4"/>
        <v>3.9</v>
      </c>
      <c r="G31" t="str">
        <f t="shared" si="5"/>
        <v>N/A</v>
      </c>
      <c r="H31" s="122" t="str">
        <f t="shared" si="6"/>
        <v>Long</v>
      </c>
      <c r="N31" s="111" t="s">
        <v>207</v>
      </c>
      <c r="O31" s="111">
        <v>1.53</v>
      </c>
      <c r="P31" s="111">
        <v>0</v>
      </c>
      <c r="Q31" s="111" t="s">
        <v>71</v>
      </c>
      <c r="R31" s="111" t="s">
        <v>71</v>
      </c>
      <c r="S31" s="111" t="s">
        <v>71</v>
      </c>
      <c r="T31" s="111" t="s">
        <v>71</v>
      </c>
      <c r="U31" s="111" t="s">
        <v>457</v>
      </c>
      <c r="V31" s="111" t="s">
        <v>411</v>
      </c>
    </row>
    <row r="32" spans="1:22" x14ac:dyDescent="0.2">
      <c r="A32" s="111" t="s">
        <v>211</v>
      </c>
      <c r="B32">
        <f t="shared" si="0"/>
        <v>7.3</v>
      </c>
      <c r="C32">
        <f t="shared" si="1"/>
        <v>7.4</v>
      </c>
      <c r="D32" t="str">
        <f t="shared" si="2"/>
        <v>N/A</v>
      </c>
      <c r="E32" t="str">
        <f t="shared" si="3"/>
        <v>N/A</v>
      </c>
      <c r="F32" t="str">
        <f t="shared" si="4"/>
        <v>N/A</v>
      </c>
      <c r="G32" t="str">
        <f t="shared" si="5"/>
        <v>N/A</v>
      </c>
      <c r="H32" s="122" t="str">
        <f t="shared" si="6"/>
        <v>Short</v>
      </c>
      <c r="N32" s="111" t="s">
        <v>208</v>
      </c>
      <c r="O32" s="111">
        <v>7.1999999999999995E-2</v>
      </c>
      <c r="P32" s="111" t="s">
        <v>71</v>
      </c>
      <c r="Q32" s="111" t="s">
        <v>71</v>
      </c>
      <c r="R32" s="111" t="s">
        <v>71</v>
      </c>
      <c r="S32" s="111" t="s">
        <v>71</v>
      </c>
      <c r="T32" s="111" t="s">
        <v>71</v>
      </c>
      <c r="U32" s="111" t="s">
        <v>458</v>
      </c>
      <c r="V32" s="111" t="s">
        <v>411</v>
      </c>
    </row>
    <row r="33" spans="1:22" x14ac:dyDescent="0.2">
      <c r="A33" s="111" t="s">
        <v>84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22" t="str">
        <f t="shared" si="6"/>
        <v>Short</v>
      </c>
      <c r="N33" s="111" t="s">
        <v>209</v>
      </c>
      <c r="O33" s="111">
        <v>0.3</v>
      </c>
      <c r="P33" s="111" t="s">
        <v>71</v>
      </c>
      <c r="Q33" s="111" t="s">
        <v>71</v>
      </c>
      <c r="R33" s="111" t="s">
        <v>71</v>
      </c>
      <c r="S33" s="111" t="s">
        <v>71</v>
      </c>
      <c r="T33" s="111" t="s">
        <v>71</v>
      </c>
      <c r="U33" s="111" t="s">
        <v>459</v>
      </c>
      <c r="V33" s="111" t="s">
        <v>411</v>
      </c>
    </row>
    <row r="34" spans="1:22" x14ac:dyDescent="0.2">
      <c r="A34" s="111" t="s">
        <v>212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22" t="str">
        <f t="shared" si="6"/>
        <v>Short</v>
      </c>
      <c r="N34" s="111" t="s">
        <v>82</v>
      </c>
      <c r="O34" s="111">
        <v>13.5</v>
      </c>
      <c r="P34" s="111">
        <v>13.14</v>
      </c>
      <c r="Q34" s="111">
        <v>7</v>
      </c>
      <c r="R34" s="111" t="s">
        <v>71</v>
      </c>
      <c r="S34" s="111">
        <v>13.98</v>
      </c>
      <c r="T34" s="111" t="s">
        <v>71</v>
      </c>
      <c r="U34" s="111" t="s">
        <v>66</v>
      </c>
      <c r="V34" s="111" t="s">
        <v>411</v>
      </c>
    </row>
    <row r="35" spans="1:22" x14ac:dyDescent="0.2">
      <c r="A35" s="111" t="s">
        <v>213</v>
      </c>
      <c r="B35">
        <f t="shared" si="0"/>
        <v>1.44</v>
      </c>
      <c r="C35">
        <f t="shared" si="1"/>
        <v>1.62</v>
      </c>
      <c r="D35" t="str">
        <f t="shared" si="2"/>
        <v>N/A</v>
      </c>
      <c r="E35">
        <f t="shared" si="3"/>
        <v>38</v>
      </c>
      <c r="F35" t="str">
        <f t="shared" si="4"/>
        <v>N/A</v>
      </c>
      <c r="G35">
        <f t="shared" si="5"/>
        <v>1.66</v>
      </c>
      <c r="H35" s="122" t="str">
        <f t="shared" si="6"/>
        <v>Short</v>
      </c>
      <c r="N35" s="111" t="s">
        <v>210</v>
      </c>
      <c r="O35" s="111">
        <v>5.8</v>
      </c>
      <c r="P35" s="111" t="s">
        <v>71</v>
      </c>
      <c r="Q35" s="111" t="s">
        <v>71</v>
      </c>
      <c r="R35" s="111" t="s">
        <v>71</v>
      </c>
      <c r="S35" s="111" t="s">
        <v>71</v>
      </c>
      <c r="T35" s="111" t="s">
        <v>71</v>
      </c>
      <c r="U35" s="111" t="s">
        <v>460</v>
      </c>
      <c r="V35" s="111" t="s">
        <v>411</v>
      </c>
    </row>
    <row r="36" spans="1:22" x14ac:dyDescent="0.2">
      <c r="A36" s="111" t="s">
        <v>214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22" t="str">
        <f t="shared" si="6"/>
        <v>Short</v>
      </c>
      <c r="N36" s="111" t="s">
        <v>754</v>
      </c>
      <c r="O36" s="111">
        <v>7064.5600999999997</v>
      </c>
      <c r="P36" s="111">
        <v>6107.5897999999997</v>
      </c>
      <c r="Q36" s="111">
        <v>33</v>
      </c>
      <c r="R36" s="111" t="s">
        <v>71</v>
      </c>
      <c r="S36" s="111">
        <v>5980.6400999999996</v>
      </c>
      <c r="T36" s="111" t="s">
        <v>71</v>
      </c>
      <c r="U36" s="111" t="s">
        <v>754</v>
      </c>
      <c r="V36" s="111" t="s">
        <v>411</v>
      </c>
    </row>
    <row r="37" spans="1:22" x14ac:dyDescent="0.2">
      <c r="A37" s="111" t="s">
        <v>215</v>
      </c>
      <c r="B37">
        <f t="shared" si="0"/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22" t="str">
        <f t="shared" ref="H37:H68" si="7">IF(B37&gt;C37,"Long","Short")</f>
        <v>Long</v>
      </c>
      <c r="N37" s="111" t="s">
        <v>755</v>
      </c>
      <c r="O37" s="111">
        <v>4536.6899000000003</v>
      </c>
      <c r="P37" s="111">
        <v>4337.9399000000003</v>
      </c>
      <c r="Q37" s="111">
        <v>32</v>
      </c>
      <c r="R37" s="111" t="s">
        <v>71</v>
      </c>
      <c r="S37" s="111">
        <v>4121.4701999999997</v>
      </c>
      <c r="T37" s="111" t="s">
        <v>71</v>
      </c>
      <c r="U37" s="111" t="s">
        <v>755</v>
      </c>
      <c r="V37" s="111" t="s">
        <v>411</v>
      </c>
    </row>
    <row r="38" spans="1:22" x14ac:dyDescent="0.2">
      <c r="A38" s="111" t="s">
        <v>216</v>
      </c>
      <c r="B38">
        <f t="shared" si="0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22" t="str">
        <f t="shared" si="7"/>
        <v>Short</v>
      </c>
      <c r="N38" s="111" t="s">
        <v>83</v>
      </c>
      <c r="O38" s="111">
        <v>3.9</v>
      </c>
      <c r="P38" s="111">
        <v>3.75</v>
      </c>
      <c r="Q38" s="111">
        <v>6</v>
      </c>
      <c r="R38" s="111" t="s">
        <v>71</v>
      </c>
      <c r="S38" s="111">
        <v>3.9</v>
      </c>
      <c r="T38" s="111" t="s">
        <v>71</v>
      </c>
      <c r="U38" s="111" t="s">
        <v>461</v>
      </c>
      <c r="V38" s="111" t="s">
        <v>411</v>
      </c>
    </row>
    <row r="39" spans="1:22" x14ac:dyDescent="0.2">
      <c r="A39" s="111" t="s">
        <v>217</v>
      </c>
      <c r="B39">
        <f t="shared" si="0"/>
        <v>12.2</v>
      </c>
      <c r="C39">
        <f t="shared" si="1"/>
        <v>9.9</v>
      </c>
      <c r="D39" t="str">
        <f t="shared" si="2"/>
        <v>N/A</v>
      </c>
      <c r="E39" t="str">
        <f t="shared" si="3"/>
        <v>N/A</v>
      </c>
      <c r="F39" t="str">
        <f t="shared" si="4"/>
        <v>N/A</v>
      </c>
      <c r="G39" t="str">
        <f t="shared" si="5"/>
        <v>N/A</v>
      </c>
      <c r="H39" s="122" t="str">
        <f t="shared" si="7"/>
        <v>Long</v>
      </c>
      <c r="N39" s="111" t="s">
        <v>211</v>
      </c>
      <c r="O39" s="111">
        <v>7.3</v>
      </c>
      <c r="P39" s="111">
        <v>7.4</v>
      </c>
      <c r="Q39" s="111" t="s">
        <v>71</v>
      </c>
      <c r="R39" s="111" t="s">
        <v>71</v>
      </c>
      <c r="S39" s="111" t="s">
        <v>71</v>
      </c>
      <c r="T39" s="111" t="s">
        <v>71</v>
      </c>
      <c r="U39" s="111" t="s">
        <v>462</v>
      </c>
      <c r="V39" s="111" t="s">
        <v>411</v>
      </c>
    </row>
    <row r="40" spans="1:22" x14ac:dyDescent="0.2">
      <c r="A40" s="111" t="s">
        <v>85</v>
      </c>
      <c r="B40">
        <f t="shared" si="0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22" t="str">
        <f t="shared" si="7"/>
        <v>Long</v>
      </c>
      <c r="N40" s="111" t="s">
        <v>84</v>
      </c>
      <c r="O40" s="111">
        <v>5.21</v>
      </c>
      <c r="P40" s="111" t="s">
        <v>71</v>
      </c>
      <c r="Q40" s="111" t="s">
        <v>71</v>
      </c>
      <c r="R40" s="111" t="s">
        <v>71</v>
      </c>
      <c r="S40" s="111" t="s">
        <v>71</v>
      </c>
      <c r="T40" s="111" t="s">
        <v>71</v>
      </c>
      <c r="U40" s="111" t="s">
        <v>463</v>
      </c>
      <c r="V40" s="111" t="s">
        <v>411</v>
      </c>
    </row>
    <row r="41" spans="1:22" x14ac:dyDescent="0.2">
      <c r="A41" s="111" t="s">
        <v>218</v>
      </c>
      <c r="B41">
        <f t="shared" si="0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22" t="str">
        <f t="shared" si="7"/>
        <v>Short</v>
      </c>
      <c r="N41" s="111" t="s">
        <v>212</v>
      </c>
      <c r="O41" s="111">
        <v>0.155</v>
      </c>
      <c r="P41" s="111" t="s">
        <v>71</v>
      </c>
      <c r="Q41" s="111" t="s">
        <v>71</v>
      </c>
      <c r="R41" s="111" t="s">
        <v>71</v>
      </c>
      <c r="S41" s="111" t="s">
        <v>71</v>
      </c>
      <c r="T41" s="111" t="s">
        <v>71</v>
      </c>
      <c r="U41" s="111" t="s">
        <v>464</v>
      </c>
      <c r="V41" s="111" t="s">
        <v>411</v>
      </c>
    </row>
    <row r="42" spans="1:22" x14ac:dyDescent="0.2">
      <c r="A42" s="111" t="s">
        <v>219</v>
      </c>
      <c r="B42">
        <f t="shared" si="0"/>
        <v>1.77</v>
      </c>
      <c r="C42">
        <f t="shared" si="1"/>
        <v>1.82</v>
      </c>
      <c r="D42" t="str">
        <f t="shared" si="2"/>
        <v>N/A</v>
      </c>
      <c r="E42" t="str">
        <f t="shared" si="3"/>
        <v>N/A</v>
      </c>
      <c r="F42" t="str">
        <f t="shared" si="4"/>
        <v>N/A</v>
      </c>
      <c r="G42" t="str">
        <f t="shared" si="5"/>
        <v>N/A</v>
      </c>
      <c r="H42" s="122" t="str">
        <f t="shared" si="7"/>
        <v>Short</v>
      </c>
      <c r="N42" s="111" t="s">
        <v>213</v>
      </c>
      <c r="O42" s="111">
        <v>1.44</v>
      </c>
      <c r="P42" s="111">
        <v>1.62</v>
      </c>
      <c r="Q42" s="111" t="s">
        <v>71</v>
      </c>
      <c r="R42" s="111">
        <v>38</v>
      </c>
      <c r="S42" s="111" t="s">
        <v>71</v>
      </c>
      <c r="T42" s="111">
        <v>1.66</v>
      </c>
      <c r="U42" s="111" t="s">
        <v>465</v>
      </c>
      <c r="V42" s="111" t="s">
        <v>411</v>
      </c>
    </row>
    <row r="43" spans="1:22" x14ac:dyDescent="0.2">
      <c r="A43" s="111" t="s">
        <v>86</v>
      </c>
      <c r="B43">
        <f t="shared" si="0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22" t="str">
        <f t="shared" si="7"/>
        <v>Short</v>
      </c>
      <c r="N43" s="111" t="s">
        <v>214</v>
      </c>
      <c r="O43" s="111">
        <v>0.12</v>
      </c>
      <c r="P43" s="111" t="s">
        <v>71</v>
      </c>
      <c r="Q43" s="111" t="s">
        <v>71</v>
      </c>
      <c r="R43" s="111" t="s">
        <v>71</v>
      </c>
      <c r="S43" s="111" t="s">
        <v>71</v>
      </c>
      <c r="T43" s="111" t="s">
        <v>71</v>
      </c>
      <c r="U43" s="111" t="s">
        <v>466</v>
      </c>
      <c r="V43" s="111" t="s">
        <v>411</v>
      </c>
    </row>
    <row r="44" spans="1:22" x14ac:dyDescent="0.2">
      <c r="A44" s="111" t="s">
        <v>87</v>
      </c>
      <c r="B44">
        <f t="shared" si="0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22" t="str">
        <f t="shared" si="7"/>
        <v>Short</v>
      </c>
      <c r="N44" s="111" t="s">
        <v>756</v>
      </c>
      <c r="O44" s="111">
        <v>2436.3400999999999</v>
      </c>
      <c r="P44" s="111">
        <v>2374.9499999999998</v>
      </c>
      <c r="Q44" s="111">
        <v>7</v>
      </c>
      <c r="R44" s="111">
        <v>25</v>
      </c>
      <c r="S44" s="111">
        <v>2421.7199999999998</v>
      </c>
      <c r="T44" s="111">
        <v>2377.4398999999999</v>
      </c>
      <c r="U44" s="111" t="s">
        <v>756</v>
      </c>
      <c r="V44" s="111" t="s">
        <v>411</v>
      </c>
    </row>
    <row r="45" spans="1:22" x14ac:dyDescent="0.2">
      <c r="A45" s="111" t="s">
        <v>88</v>
      </c>
      <c r="B45">
        <f t="shared" si="0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22" t="str">
        <f t="shared" si="7"/>
        <v>Short</v>
      </c>
      <c r="N45" s="111" t="s">
        <v>215</v>
      </c>
      <c r="O45" s="111">
        <v>0.76900000000000002</v>
      </c>
      <c r="P45" s="111">
        <v>5.0999999999999997E-2</v>
      </c>
      <c r="Q45" s="111">
        <v>0</v>
      </c>
      <c r="R45" s="111" t="s">
        <v>71</v>
      </c>
      <c r="S45" s="111">
        <v>0.76900000000000002</v>
      </c>
      <c r="T45" s="111" t="s">
        <v>71</v>
      </c>
      <c r="U45" s="111" t="s">
        <v>467</v>
      </c>
      <c r="V45" s="111" t="s">
        <v>411</v>
      </c>
    </row>
    <row r="46" spans="1:22" x14ac:dyDescent="0.2">
      <c r="A46" s="111" t="s">
        <v>89</v>
      </c>
      <c r="B46">
        <f t="shared" si="0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22" t="str">
        <f t="shared" si="7"/>
        <v>Short</v>
      </c>
      <c r="N46" s="111" t="s">
        <v>216</v>
      </c>
      <c r="O46" s="111">
        <v>0</v>
      </c>
      <c r="P46" s="111" t="s">
        <v>71</v>
      </c>
      <c r="Q46" s="111" t="s">
        <v>71</v>
      </c>
      <c r="R46" s="111" t="s">
        <v>71</v>
      </c>
      <c r="S46" s="111" t="s">
        <v>71</v>
      </c>
      <c r="T46" s="111" t="s">
        <v>71</v>
      </c>
      <c r="U46" s="111" t="s">
        <v>468</v>
      </c>
      <c r="V46" s="111" t="s">
        <v>411</v>
      </c>
    </row>
    <row r="47" spans="1:22" x14ac:dyDescent="0.2">
      <c r="A47" s="111" t="s">
        <v>220</v>
      </c>
      <c r="B47">
        <f t="shared" si="0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22" t="str">
        <f t="shared" si="7"/>
        <v>Short</v>
      </c>
      <c r="N47" s="111" t="s">
        <v>217</v>
      </c>
      <c r="O47" s="111">
        <v>12.2</v>
      </c>
      <c r="P47" s="111">
        <v>9.9</v>
      </c>
      <c r="Q47" s="111" t="s">
        <v>71</v>
      </c>
      <c r="R47" s="111" t="s">
        <v>71</v>
      </c>
      <c r="S47" s="111" t="s">
        <v>71</v>
      </c>
      <c r="T47" s="111" t="s">
        <v>71</v>
      </c>
      <c r="U47" s="111" t="s">
        <v>469</v>
      </c>
      <c r="V47" s="111" t="s">
        <v>411</v>
      </c>
    </row>
    <row r="48" spans="1:22" x14ac:dyDescent="0.2">
      <c r="A48" s="111" t="s">
        <v>221</v>
      </c>
      <c r="B48">
        <f t="shared" si="0"/>
        <v>5.8</v>
      </c>
      <c r="C48">
        <f t="shared" si="1"/>
        <v>5.85</v>
      </c>
      <c r="D48" t="str">
        <f t="shared" si="2"/>
        <v>N/A</v>
      </c>
      <c r="E48" t="str">
        <f t="shared" si="3"/>
        <v>N/A</v>
      </c>
      <c r="F48" t="str">
        <f t="shared" si="4"/>
        <v>N/A</v>
      </c>
      <c r="G48" t="str">
        <f t="shared" si="5"/>
        <v>N/A</v>
      </c>
      <c r="H48" s="122" t="str">
        <f t="shared" si="7"/>
        <v>Short</v>
      </c>
      <c r="N48" s="111" t="s">
        <v>85</v>
      </c>
      <c r="O48" s="111">
        <v>1.5680000000000001</v>
      </c>
      <c r="P48" s="111">
        <v>1.0900000000000001</v>
      </c>
      <c r="Q48" s="111">
        <v>30</v>
      </c>
      <c r="R48" s="111">
        <v>44</v>
      </c>
      <c r="S48" s="111">
        <v>0.86099999999999999</v>
      </c>
      <c r="T48" s="111">
        <v>0.76600000000000001</v>
      </c>
      <c r="U48" s="111" t="s">
        <v>470</v>
      </c>
      <c r="V48" s="111" t="s">
        <v>411</v>
      </c>
    </row>
    <row r="49" spans="1:22" x14ac:dyDescent="0.2">
      <c r="A49" s="111" t="s">
        <v>90</v>
      </c>
      <c r="B49">
        <f t="shared" si="0"/>
        <v>10.24</v>
      </c>
      <c r="C49">
        <f t="shared" si="1"/>
        <v>8.11</v>
      </c>
      <c r="D49" t="str">
        <f t="shared" si="2"/>
        <v>N/A</v>
      </c>
      <c r="E49" t="str">
        <f t="shared" si="3"/>
        <v>N/A</v>
      </c>
      <c r="F49" t="str">
        <f t="shared" si="4"/>
        <v>N/A</v>
      </c>
      <c r="G49" t="str">
        <f t="shared" si="5"/>
        <v>N/A</v>
      </c>
      <c r="H49" s="122" t="str">
        <f t="shared" si="7"/>
        <v>Long</v>
      </c>
      <c r="N49" s="111" t="s">
        <v>218</v>
      </c>
      <c r="O49" s="111">
        <v>1.2E-2</v>
      </c>
      <c r="P49" s="111" t="s">
        <v>71</v>
      </c>
      <c r="Q49" s="111" t="s">
        <v>71</v>
      </c>
      <c r="R49" s="111" t="s">
        <v>71</v>
      </c>
      <c r="S49" s="111" t="s">
        <v>71</v>
      </c>
      <c r="T49" s="111" t="s">
        <v>71</v>
      </c>
      <c r="U49" s="111" t="s">
        <v>471</v>
      </c>
      <c r="V49" s="111" t="s">
        <v>411</v>
      </c>
    </row>
    <row r="50" spans="1:22" x14ac:dyDescent="0.2">
      <c r="A50" s="111" t="s">
        <v>91</v>
      </c>
      <c r="B50">
        <f t="shared" si="0"/>
        <v>1.875</v>
      </c>
      <c r="C50">
        <f t="shared" si="1"/>
        <v>1.89</v>
      </c>
      <c r="D50">
        <f t="shared" si="2"/>
        <v>20</v>
      </c>
      <c r="E50">
        <f t="shared" si="3"/>
        <v>14</v>
      </c>
      <c r="F50">
        <f t="shared" si="4"/>
        <v>1.92</v>
      </c>
      <c r="G50">
        <f t="shared" si="5"/>
        <v>1.86</v>
      </c>
      <c r="H50" s="122" t="str">
        <f t="shared" si="7"/>
        <v>Short</v>
      </c>
      <c r="N50" s="111" t="s">
        <v>219</v>
      </c>
      <c r="O50" s="111">
        <v>1.77</v>
      </c>
      <c r="P50" s="111">
        <v>1.82</v>
      </c>
      <c r="Q50" s="111" t="s">
        <v>71</v>
      </c>
      <c r="R50" s="111" t="s">
        <v>71</v>
      </c>
      <c r="S50" s="111" t="s">
        <v>71</v>
      </c>
      <c r="T50" s="111" t="s">
        <v>71</v>
      </c>
      <c r="U50" s="111" t="s">
        <v>390</v>
      </c>
      <c r="V50" s="111" t="s">
        <v>411</v>
      </c>
    </row>
    <row r="51" spans="1:22" x14ac:dyDescent="0.2">
      <c r="A51" s="111" t="s">
        <v>222</v>
      </c>
      <c r="B51">
        <f t="shared" si="0"/>
        <v>2.91</v>
      </c>
      <c r="C51">
        <f t="shared" si="1"/>
        <v>3.15</v>
      </c>
      <c r="D51">
        <f t="shared" si="2"/>
        <v>19</v>
      </c>
      <c r="E51">
        <f t="shared" si="3"/>
        <v>3</v>
      </c>
      <c r="F51">
        <f t="shared" si="4"/>
        <v>2.85</v>
      </c>
      <c r="G51">
        <f t="shared" si="5"/>
        <v>2.97</v>
      </c>
      <c r="H51" s="122" t="str">
        <f t="shared" si="7"/>
        <v>Short</v>
      </c>
      <c r="N51" s="111" t="s">
        <v>86</v>
      </c>
      <c r="O51" s="111">
        <v>5.8000000000000003E-2</v>
      </c>
      <c r="P51" s="111" t="s">
        <v>71</v>
      </c>
      <c r="Q51" s="111" t="s">
        <v>71</v>
      </c>
      <c r="R51" s="111" t="s">
        <v>71</v>
      </c>
      <c r="S51" s="111" t="s">
        <v>71</v>
      </c>
      <c r="T51" s="111" t="s">
        <v>71</v>
      </c>
      <c r="U51" s="111" t="s">
        <v>472</v>
      </c>
      <c r="V51" s="111" t="s">
        <v>411</v>
      </c>
    </row>
    <row r="52" spans="1:22" x14ac:dyDescent="0.2">
      <c r="A52" s="111" t="s">
        <v>223</v>
      </c>
      <c r="B52">
        <f t="shared" si="0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22" t="str">
        <f t="shared" si="7"/>
        <v>Short</v>
      </c>
      <c r="N52" s="111" t="s">
        <v>87</v>
      </c>
      <c r="O52" s="111">
        <v>0.19</v>
      </c>
      <c r="P52" s="111" t="s">
        <v>71</v>
      </c>
      <c r="Q52" s="111" t="s">
        <v>71</v>
      </c>
      <c r="R52" s="111" t="s">
        <v>71</v>
      </c>
      <c r="S52" s="111" t="s">
        <v>71</v>
      </c>
      <c r="T52" s="111" t="s">
        <v>71</v>
      </c>
      <c r="U52" s="111" t="s">
        <v>473</v>
      </c>
      <c r="V52" s="111" t="s">
        <v>411</v>
      </c>
    </row>
    <row r="53" spans="1:22" x14ac:dyDescent="0.2">
      <c r="A53" s="111" t="s">
        <v>224</v>
      </c>
      <c r="B53">
        <f t="shared" si="0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22" t="str">
        <f t="shared" si="7"/>
        <v>Short</v>
      </c>
      <c r="N53" s="111" t="s">
        <v>88</v>
      </c>
      <c r="O53" s="111">
        <v>0.11</v>
      </c>
      <c r="P53" s="111" t="s">
        <v>71</v>
      </c>
      <c r="Q53" s="111" t="s">
        <v>71</v>
      </c>
      <c r="R53" s="111" t="s">
        <v>71</v>
      </c>
      <c r="S53" s="111" t="s">
        <v>71</v>
      </c>
      <c r="T53" s="111" t="s">
        <v>71</v>
      </c>
      <c r="U53" s="111" t="s">
        <v>474</v>
      </c>
      <c r="V53" s="111" t="s">
        <v>411</v>
      </c>
    </row>
    <row r="54" spans="1:22" x14ac:dyDescent="0.2">
      <c r="A54" s="111" t="s">
        <v>225</v>
      </c>
      <c r="B54">
        <f t="shared" si="0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22" t="str">
        <f t="shared" si="7"/>
        <v>Short</v>
      </c>
      <c r="N54" s="111" t="s">
        <v>89</v>
      </c>
      <c r="O54" s="111">
        <v>0.24</v>
      </c>
      <c r="P54" s="111" t="s">
        <v>71</v>
      </c>
      <c r="Q54" s="111" t="s">
        <v>71</v>
      </c>
      <c r="R54" s="111" t="s">
        <v>71</v>
      </c>
      <c r="S54" s="111" t="s">
        <v>71</v>
      </c>
      <c r="T54" s="111" t="s">
        <v>71</v>
      </c>
      <c r="U54" s="111" t="s">
        <v>475</v>
      </c>
      <c r="V54" s="111" t="s">
        <v>411</v>
      </c>
    </row>
    <row r="55" spans="1:22" x14ac:dyDescent="0.2">
      <c r="A55" s="111" t="s">
        <v>226</v>
      </c>
      <c r="B55">
        <f t="shared" si="0"/>
        <v>2.2400000000000002</v>
      </c>
      <c r="C55">
        <f t="shared" si="1"/>
        <v>2.2000000000000002</v>
      </c>
      <c r="D55">
        <f t="shared" si="2"/>
        <v>18</v>
      </c>
      <c r="E55">
        <f t="shared" si="3"/>
        <v>37</v>
      </c>
      <c r="F55">
        <f t="shared" si="4"/>
        <v>2.14</v>
      </c>
      <c r="G55">
        <f t="shared" si="5"/>
        <v>2.2000000000000002</v>
      </c>
      <c r="H55" s="122" t="str">
        <f t="shared" si="7"/>
        <v>Long</v>
      </c>
      <c r="N55" s="111" t="s">
        <v>220</v>
      </c>
      <c r="O55" s="111">
        <v>0.06</v>
      </c>
      <c r="P55" s="111" t="s">
        <v>71</v>
      </c>
      <c r="Q55" s="111" t="s">
        <v>71</v>
      </c>
      <c r="R55" s="111" t="s">
        <v>71</v>
      </c>
      <c r="S55" s="111" t="s">
        <v>71</v>
      </c>
      <c r="T55" s="111" t="s">
        <v>71</v>
      </c>
      <c r="U55" s="111" t="s">
        <v>476</v>
      </c>
      <c r="V55" s="111" t="s">
        <v>411</v>
      </c>
    </row>
    <row r="56" spans="1:22" x14ac:dyDescent="0.2">
      <c r="A56" s="111" t="s">
        <v>227</v>
      </c>
      <c r="B56">
        <f t="shared" si="0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22" t="str">
        <f t="shared" si="7"/>
        <v>Short</v>
      </c>
      <c r="N56" s="111" t="s">
        <v>221</v>
      </c>
      <c r="O56" s="111">
        <v>5.8</v>
      </c>
      <c r="P56" s="111">
        <v>5.85</v>
      </c>
      <c r="Q56" s="111" t="s">
        <v>71</v>
      </c>
      <c r="R56" s="111" t="s">
        <v>71</v>
      </c>
      <c r="S56" s="111" t="s">
        <v>71</v>
      </c>
      <c r="T56" s="111" t="s">
        <v>71</v>
      </c>
      <c r="U56" s="111" t="s">
        <v>477</v>
      </c>
      <c r="V56" s="111" t="s">
        <v>411</v>
      </c>
    </row>
    <row r="57" spans="1:22" x14ac:dyDescent="0.2">
      <c r="A57" s="111" t="s">
        <v>92</v>
      </c>
      <c r="B57">
        <f t="shared" si="0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22" t="str">
        <f t="shared" si="7"/>
        <v>Long</v>
      </c>
      <c r="N57" s="111" t="s">
        <v>90</v>
      </c>
      <c r="O57" s="111">
        <v>10.24</v>
      </c>
      <c r="P57" s="111">
        <v>8.11</v>
      </c>
      <c r="Q57" s="111" t="s">
        <v>71</v>
      </c>
      <c r="R57" s="111" t="s">
        <v>71</v>
      </c>
      <c r="S57" s="111" t="s">
        <v>71</v>
      </c>
      <c r="T57" s="111" t="s">
        <v>71</v>
      </c>
      <c r="U57" s="111" t="s">
        <v>72</v>
      </c>
      <c r="V57" s="111" t="s">
        <v>411</v>
      </c>
    </row>
    <row r="58" spans="1:22" x14ac:dyDescent="0.2">
      <c r="A58" s="111" t="s">
        <v>93</v>
      </c>
      <c r="B58">
        <f t="shared" si="0"/>
        <v>15.26</v>
      </c>
      <c r="C58">
        <f t="shared" si="1"/>
        <v>15.68</v>
      </c>
      <c r="D58" t="str">
        <f t="shared" si="2"/>
        <v>N/A</v>
      </c>
      <c r="E58">
        <f t="shared" si="3"/>
        <v>2</v>
      </c>
      <c r="F58" t="str">
        <f t="shared" si="4"/>
        <v>N/A</v>
      </c>
      <c r="G58">
        <f t="shared" si="5"/>
        <v>14.7</v>
      </c>
      <c r="H58" s="122" t="str">
        <f t="shared" si="7"/>
        <v>Short</v>
      </c>
      <c r="N58" s="111" t="s">
        <v>91</v>
      </c>
      <c r="O58" s="111">
        <v>1.875</v>
      </c>
      <c r="P58" s="111">
        <v>1.89</v>
      </c>
      <c r="Q58" s="111">
        <v>20</v>
      </c>
      <c r="R58" s="111">
        <v>14</v>
      </c>
      <c r="S58" s="111">
        <v>1.92</v>
      </c>
      <c r="T58" s="111">
        <v>1.86</v>
      </c>
      <c r="U58" s="111" t="s">
        <v>478</v>
      </c>
      <c r="V58" s="111" t="s">
        <v>411</v>
      </c>
    </row>
    <row r="59" spans="1:22" x14ac:dyDescent="0.2">
      <c r="A59" s="111" t="s">
        <v>398</v>
      </c>
      <c r="B59">
        <f t="shared" si="0"/>
        <v>6.9</v>
      </c>
      <c r="C59">
        <f t="shared" si="1"/>
        <v>6.55</v>
      </c>
      <c r="D59" t="str">
        <f t="shared" si="2"/>
        <v>N/A</v>
      </c>
      <c r="E59" t="str">
        <f t="shared" si="3"/>
        <v>N/A</v>
      </c>
      <c r="F59" t="str">
        <f t="shared" si="4"/>
        <v>N/A</v>
      </c>
      <c r="G59" t="str">
        <f t="shared" si="5"/>
        <v>N/A</v>
      </c>
      <c r="H59" s="122" t="str">
        <f t="shared" si="7"/>
        <v>Long</v>
      </c>
      <c r="N59" s="111" t="s">
        <v>222</v>
      </c>
      <c r="O59" s="111">
        <v>2.91</v>
      </c>
      <c r="P59" s="111">
        <v>3.15</v>
      </c>
      <c r="Q59" s="111">
        <v>19</v>
      </c>
      <c r="R59" s="111">
        <v>3</v>
      </c>
      <c r="S59" s="111">
        <v>2.85</v>
      </c>
      <c r="T59" s="111">
        <v>2.97</v>
      </c>
      <c r="U59" s="111" t="s">
        <v>479</v>
      </c>
      <c r="V59" s="111" t="s">
        <v>411</v>
      </c>
    </row>
    <row r="60" spans="1:22" x14ac:dyDescent="0.2">
      <c r="A60" s="111" t="s">
        <v>228</v>
      </c>
      <c r="B60">
        <f t="shared" si="0"/>
        <v>7.35</v>
      </c>
      <c r="C60">
        <f t="shared" si="1"/>
        <v>6.95</v>
      </c>
      <c r="D60">
        <f t="shared" si="2"/>
        <v>30</v>
      </c>
      <c r="E60">
        <f t="shared" si="3"/>
        <v>36</v>
      </c>
      <c r="F60">
        <f t="shared" si="4"/>
        <v>7.8</v>
      </c>
      <c r="G60">
        <f t="shared" si="5"/>
        <v>7</v>
      </c>
      <c r="H60" s="122" t="str">
        <f t="shared" si="7"/>
        <v>Long</v>
      </c>
      <c r="N60" s="111" t="s">
        <v>223</v>
      </c>
      <c r="O60" s="111">
        <v>0.20599999999999999</v>
      </c>
      <c r="P60" s="111" t="s">
        <v>71</v>
      </c>
      <c r="Q60" s="111" t="s">
        <v>71</v>
      </c>
      <c r="R60" s="111" t="s">
        <v>71</v>
      </c>
      <c r="S60" s="111" t="s">
        <v>71</v>
      </c>
      <c r="T60" s="111" t="s">
        <v>71</v>
      </c>
      <c r="U60" s="111" t="s">
        <v>480</v>
      </c>
      <c r="V60" s="111" t="s">
        <v>411</v>
      </c>
    </row>
    <row r="61" spans="1:22" x14ac:dyDescent="0.2">
      <c r="A61" s="111" t="s">
        <v>229</v>
      </c>
      <c r="B61">
        <f t="shared" si="0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22" t="str">
        <f t="shared" si="7"/>
        <v>Short</v>
      </c>
      <c r="N61" s="111" t="s">
        <v>224</v>
      </c>
      <c r="O61" s="111">
        <v>0.14399999999999999</v>
      </c>
      <c r="P61" s="111" t="s">
        <v>71</v>
      </c>
      <c r="Q61" s="111" t="s">
        <v>71</v>
      </c>
      <c r="R61" s="111" t="s">
        <v>71</v>
      </c>
      <c r="S61" s="111" t="s">
        <v>71</v>
      </c>
      <c r="T61" s="111" t="s">
        <v>71</v>
      </c>
      <c r="U61" s="111" t="s">
        <v>481</v>
      </c>
      <c r="V61" s="111" t="s">
        <v>411</v>
      </c>
    </row>
    <row r="62" spans="1:22" x14ac:dyDescent="0.2">
      <c r="A62" s="111" t="s">
        <v>230</v>
      </c>
      <c r="B62">
        <f t="shared" si="0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22" t="str">
        <f t="shared" si="7"/>
        <v>Long</v>
      </c>
      <c r="N62" s="111" t="s">
        <v>225</v>
      </c>
      <c r="O62" s="111">
        <v>0.30399999999999999</v>
      </c>
      <c r="P62" s="111" t="s">
        <v>71</v>
      </c>
      <c r="Q62" s="111" t="s">
        <v>71</v>
      </c>
      <c r="R62" s="111" t="s">
        <v>71</v>
      </c>
      <c r="S62" s="111" t="s">
        <v>71</v>
      </c>
      <c r="T62" s="111" t="s">
        <v>71</v>
      </c>
      <c r="U62" s="111" t="s">
        <v>482</v>
      </c>
      <c r="V62" s="111" t="s">
        <v>411</v>
      </c>
    </row>
    <row r="63" spans="1:22" x14ac:dyDescent="0.2">
      <c r="A63" s="111" t="s">
        <v>231</v>
      </c>
      <c r="B63">
        <f t="shared" si="0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22" t="str">
        <f t="shared" si="7"/>
        <v>Long</v>
      </c>
      <c r="N63" s="111" t="s">
        <v>790</v>
      </c>
      <c r="O63" s="111">
        <v>8</v>
      </c>
      <c r="P63" s="111">
        <v>7.58</v>
      </c>
      <c r="Q63" s="111">
        <v>6</v>
      </c>
      <c r="R63" s="111">
        <v>11</v>
      </c>
      <c r="S63" s="111">
        <v>8.1999999999999993</v>
      </c>
      <c r="T63" s="111">
        <v>7.84</v>
      </c>
      <c r="U63" s="111" t="s">
        <v>790</v>
      </c>
      <c r="V63" s="111" t="s">
        <v>411</v>
      </c>
    </row>
    <row r="64" spans="1:22" x14ac:dyDescent="0.2">
      <c r="A64" s="111" t="s">
        <v>94</v>
      </c>
      <c r="B64">
        <f t="shared" si="0"/>
        <v>17.22</v>
      </c>
      <c r="C64">
        <f t="shared" si="1"/>
        <v>14.06</v>
      </c>
      <c r="D64">
        <f t="shared" si="2"/>
        <v>36</v>
      </c>
      <c r="E64">
        <f t="shared" si="3"/>
        <v>38</v>
      </c>
      <c r="F64">
        <f t="shared" si="4"/>
        <v>14.4</v>
      </c>
      <c r="G64">
        <f t="shared" si="5"/>
        <v>13.9</v>
      </c>
      <c r="H64" s="122" t="str">
        <f t="shared" si="7"/>
        <v>Long</v>
      </c>
      <c r="N64" s="111" t="s">
        <v>226</v>
      </c>
      <c r="O64" s="111">
        <v>2.2400000000000002</v>
      </c>
      <c r="P64" s="111">
        <v>2.2000000000000002</v>
      </c>
      <c r="Q64" s="111">
        <v>18</v>
      </c>
      <c r="R64" s="111">
        <v>37</v>
      </c>
      <c r="S64" s="111">
        <v>2.14</v>
      </c>
      <c r="T64" s="111">
        <v>2.2000000000000002</v>
      </c>
      <c r="U64" s="111" t="s">
        <v>483</v>
      </c>
      <c r="V64" s="111" t="s">
        <v>411</v>
      </c>
    </row>
    <row r="65" spans="1:22" x14ac:dyDescent="0.2">
      <c r="A65" s="111" t="s">
        <v>232</v>
      </c>
      <c r="B65">
        <f t="shared" si="0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22" t="str">
        <f t="shared" si="7"/>
        <v>Long</v>
      </c>
      <c r="N65" s="111" t="s">
        <v>227</v>
      </c>
      <c r="O65" s="111">
        <v>1.3</v>
      </c>
      <c r="P65" s="111" t="s">
        <v>71</v>
      </c>
      <c r="Q65" s="111" t="s">
        <v>71</v>
      </c>
      <c r="R65" s="111" t="s">
        <v>71</v>
      </c>
      <c r="S65" s="111" t="s">
        <v>71</v>
      </c>
      <c r="T65" s="111" t="s">
        <v>71</v>
      </c>
      <c r="U65" s="111" t="s">
        <v>484</v>
      </c>
      <c r="V65" s="111" t="s">
        <v>411</v>
      </c>
    </row>
    <row r="66" spans="1:22" x14ac:dyDescent="0.2">
      <c r="A66" s="111" t="s">
        <v>233</v>
      </c>
      <c r="B66">
        <f t="shared" si="0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22" t="str">
        <f t="shared" si="7"/>
        <v>Short</v>
      </c>
      <c r="N66" s="111" t="s">
        <v>92</v>
      </c>
      <c r="O66" s="111">
        <v>3.4950000000000001</v>
      </c>
      <c r="P66" s="111">
        <v>3.085</v>
      </c>
      <c r="Q66" s="111">
        <v>38</v>
      </c>
      <c r="R66" s="111">
        <v>42</v>
      </c>
      <c r="S66" s="111">
        <v>3.4950000000000001</v>
      </c>
      <c r="T66" s="111">
        <v>3.15</v>
      </c>
      <c r="U66" s="111" t="s">
        <v>485</v>
      </c>
      <c r="V66" s="111" t="s">
        <v>411</v>
      </c>
    </row>
    <row r="67" spans="1:22" x14ac:dyDescent="0.2">
      <c r="A67" s="111" t="s">
        <v>234</v>
      </c>
      <c r="B67">
        <f t="shared" si="0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22" t="str">
        <f t="shared" si="7"/>
        <v>Short</v>
      </c>
      <c r="N67" s="111" t="s">
        <v>93</v>
      </c>
      <c r="O67" s="111">
        <v>15.26</v>
      </c>
      <c r="P67" s="111">
        <v>15.68</v>
      </c>
      <c r="Q67" s="111" t="s">
        <v>71</v>
      </c>
      <c r="R67" s="111">
        <v>2</v>
      </c>
      <c r="S67" s="111" t="s">
        <v>71</v>
      </c>
      <c r="T67" s="111">
        <v>14.7</v>
      </c>
      <c r="U67" s="111" t="s">
        <v>93</v>
      </c>
      <c r="V67" s="111" t="s">
        <v>411</v>
      </c>
    </row>
    <row r="68" spans="1:22" x14ac:dyDescent="0.2">
      <c r="A68" s="111" t="s">
        <v>235</v>
      </c>
      <c r="B68">
        <f t="shared" si="0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22" t="str">
        <f t="shared" si="7"/>
        <v>Short</v>
      </c>
      <c r="N68" s="111" t="s">
        <v>398</v>
      </c>
      <c r="O68" s="111">
        <v>6.9</v>
      </c>
      <c r="P68" s="111">
        <v>6.55</v>
      </c>
      <c r="Q68" s="111" t="s">
        <v>71</v>
      </c>
      <c r="R68" s="111" t="s">
        <v>71</v>
      </c>
      <c r="S68" s="111" t="s">
        <v>71</v>
      </c>
      <c r="T68" s="111" t="s">
        <v>71</v>
      </c>
      <c r="U68" s="111" t="s">
        <v>398</v>
      </c>
      <c r="V68" s="111" t="s">
        <v>411</v>
      </c>
    </row>
    <row r="69" spans="1:22" x14ac:dyDescent="0.2">
      <c r="A69" s="111" t="s">
        <v>236</v>
      </c>
      <c r="B69">
        <f t="shared" ref="B69:B132" si="8">VLOOKUP($A69,$N$5:$U$375,2,FALSE)</f>
        <v>1.9650000000000001</v>
      </c>
      <c r="C69">
        <f t="shared" ref="C69:C132" si="9">VLOOKUP($A69,$N$5:$U$375,3,FALSE)</f>
        <v>2.11</v>
      </c>
      <c r="D69">
        <f t="shared" ref="D69:D132" si="10">VLOOKUP($A69,$N$5:$U$375,4,FALSE)</f>
        <v>21</v>
      </c>
      <c r="E69">
        <f t="shared" ref="E69:E132" si="11">VLOOKUP($A69,$N$5:$U$375,5,FALSE)</f>
        <v>5</v>
      </c>
      <c r="F69">
        <f t="shared" ref="F69:F132" si="12">VLOOKUP($A69,$N$5:$U$375,6,FALSE)</f>
        <v>2.2400000000000002</v>
      </c>
      <c r="G69">
        <f t="shared" ref="G69:G132" si="13">VLOOKUP($A69,$N$5:$U$375,7,FALSE)</f>
        <v>1.96</v>
      </c>
      <c r="H69" s="122" t="str">
        <f t="shared" ref="H69:H100" si="14">IF(B69&gt;C69,"Long","Short")</f>
        <v>Short</v>
      </c>
      <c r="N69" s="111" t="s">
        <v>791</v>
      </c>
      <c r="O69" s="111">
        <v>10.23</v>
      </c>
      <c r="P69" s="111">
        <v>10.31</v>
      </c>
      <c r="Q69" s="111" t="s">
        <v>71</v>
      </c>
      <c r="R69" s="111" t="s">
        <v>71</v>
      </c>
      <c r="S69" s="111" t="s">
        <v>71</v>
      </c>
      <c r="T69" s="111" t="s">
        <v>71</v>
      </c>
      <c r="U69" s="111" t="s">
        <v>792</v>
      </c>
      <c r="V69" s="111" t="s">
        <v>411</v>
      </c>
    </row>
    <row r="70" spans="1:22" x14ac:dyDescent="0.2">
      <c r="A70" s="111" t="s">
        <v>237</v>
      </c>
      <c r="B70">
        <f t="shared" si="8"/>
        <v>0.25</v>
      </c>
      <c r="C70" t="str">
        <f t="shared" si="9"/>
        <v>N/A</v>
      </c>
      <c r="D70" t="str">
        <f t="shared" si="10"/>
        <v>N/A</v>
      </c>
      <c r="E70" t="str">
        <f t="shared" si="11"/>
        <v>N/A</v>
      </c>
      <c r="F70" t="str">
        <f t="shared" si="12"/>
        <v>N/A</v>
      </c>
      <c r="G70" t="str">
        <f t="shared" si="13"/>
        <v>N/A</v>
      </c>
      <c r="H70" s="122" t="str">
        <f t="shared" si="14"/>
        <v>Short</v>
      </c>
      <c r="N70" s="111" t="s">
        <v>228</v>
      </c>
      <c r="O70" s="111">
        <v>7.35</v>
      </c>
      <c r="P70" s="111">
        <v>6.95</v>
      </c>
      <c r="Q70" s="111">
        <v>30</v>
      </c>
      <c r="R70" s="111">
        <v>36</v>
      </c>
      <c r="S70" s="111">
        <v>7.8</v>
      </c>
      <c r="T70" s="111">
        <v>7</v>
      </c>
      <c r="U70" s="111" t="s">
        <v>486</v>
      </c>
      <c r="V70" s="111" t="s">
        <v>411</v>
      </c>
    </row>
    <row r="71" spans="1:22" x14ac:dyDescent="0.2">
      <c r="A71" s="111" t="s">
        <v>238</v>
      </c>
      <c r="B71">
        <f t="shared" si="8"/>
        <v>0.35499999999999998</v>
      </c>
      <c r="C71">
        <f t="shared" si="9"/>
        <v>0.34200000000000003</v>
      </c>
      <c r="D71">
        <f t="shared" si="10"/>
        <v>14</v>
      </c>
      <c r="E71">
        <f t="shared" si="11"/>
        <v>26</v>
      </c>
      <c r="F71">
        <f t="shared" si="12"/>
        <v>0.34599999999999997</v>
      </c>
      <c r="G71">
        <f t="shared" si="13"/>
        <v>0.33400000000000002</v>
      </c>
      <c r="H71" s="122" t="str">
        <f t="shared" si="14"/>
        <v>Long</v>
      </c>
      <c r="N71" s="111" t="s">
        <v>229</v>
      </c>
      <c r="O71" s="111">
        <v>5.24</v>
      </c>
      <c r="P71" s="111" t="s">
        <v>71</v>
      </c>
      <c r="Q71" s="111" t="s">
        <v>71</v>
      </c>
      <c r="R71" s="111" t="s">
        <v>71</v>
      </c>
      <c r="S71" s="111" t="s">
        <v>71</v>
      </c>
      <c r="T71" s="111" t="s">
        <v>71</v>
      </c>
      <c r="U71" s="111" t="s">
        <v>487</v>
      </c>
      <c r="V71" s="111" t="s">
        <v>411</v>
      </c>
    </row>
    <row r="72" spans="1:22" x14ac:dyDescent="0.2">
      <c r="A72" s="111" t="s">
        <v>239</v>
      </c>
      <c r="B72">
        <f t="shared" si="8"/>
        <v>1.5</v>
      </c>
      <c r="C72">
        <f t="shared" si="9"/>
        <v>0</v>
      </c>
      <c r="D72">
        <f t="shared" si="10"/>
        <v>13</v>
      </c>
      <c r="E72">
        <f t="shared" si="11"/>
        <v>25</v>
      </c>
      <c r="F72">
        <f t="shared" si="12"/>
        <v>1.28</v>
      </c>
      <c r="G72">
        <f t="shared" si="13"/>
        <v>0</v>
      </c>
      <c r="H72" s="122" t="str">
        <f t="shared" si="14"/>
        <v>Long</v>
      </c>
      <c r="N72" s="111" t="s">
        <v>230</v>
      </c>
      <c r="O72" s="111">
        <v>8.0500000000000007</v>
      </c>
      <c r="P72" s="111">
        <v>7.76</v>
      </c>
      <c r="Q72" s="111">
        <v>3</v>
      </c>
      <c r="R72" s="111">
        <v>4</v>
      </c>
      <c r="S72" s="111">
        <v>7.96</v>
      </c>
      <c r="T72" s="111">
        <v>7.76</v>
      </c>
      <c r="U72" s="111" t="s">
        <v>488</v>
      </c>
      <c r="V72" s="111" t="s">
        <v>411</v>
      </c>
    </row>
    <row r="73" spans="1:22" x14ac:dyDescent="0.2">
      <c r="A73" s="111" t="s">
        <v>240</v>
      </c>
      <c r="B73">
        <f t="shared" si="8"/>
        <v>22.36</v>
      </c>
      <c r="C73">
        <f t="shared" si="9"/>
        <v>1.28</v>
      </c>
      <c r="D73">
        <f t="shared" si="10"/>
        <v>0</v>
      </c>
      <c r="E73">
        <f t="shared" si="11"/>
        <v>4</v>
      </c>
      <c r="F73">
        <f t="shared" si="12"/>
        <v>22.36</v>
      </c>
      <c r="G73">
        <f t="shared" si="13"/>
        <v>1.29</v>
      </c>
      <c r="H73" s="122" t="str">
        <f t="shared" si="14"/>
        <v>Long</v>
      </c>
      <c r="N73" s="111" t="s">
        <v>231</v>
      </c>
      <c r="O73" s="111">
        <v>2957.99</v>
      </c>
      <c r="P73" s="111">
        <v>2850.98</v>
      </c>
      <c r="Q73" s="111">
        <v>27</v>
      </c>
      <c r="R73" s="111" t="s">
        <v>71</v>
      </c>
      <c r="S73" s="111">
        <v>2751.6201000000001</v>
      </c>
      <c r="T73" s="111" t="s">
        <v>71</v>
      </c>
      <c r="U73" s="111" t="s">
        <v>489</v>
      </c>
      <c r="V73" s="111" t="s">
        <v>411</v>
      </c>
    </row>
    <row r="74" spans="1:22" x14ac:dyDescent="0.2">
      <c r="A74" s="111" t="s">
        <v>241</v>
      </c>
      <c r="B74">
        <f t="shared" si="8"/>
        <v>6.82</v>
      </c>
      <c r="C74">
        <f t="shared" si="9"/>
        <v>0</v>
      </c>
      <c r="D74">
        <f t="shared" si="10"/>
        <v>26</v>
      </c>
      <c r="E74">
        <f t="shared" si="11"/>
        <v>44</v>
      </c>
      <c r="F74">
        <f t="shared" si="12"/>
        <v>6.97</v>
      </c>
      <c r="G74">
        <f t="shared" si="13"/>
        <v>0</v>
      </c>
      <c r="H74" s="122" t="str">
        <f t="shared" si="14"/>
        <v>Long</v>
      </c>
      <c r="N74" s="111" t="s">
        <v>757</v>
      </c>
      <c r="O74" s="111">
        <v>19264.140599999999</v>
      </c>
      <c r="P74" s="111">
        <v>18852.150399999999</v>
      </c>
      <c r="Q74" s="111" t="s">
        <v>71</v>
      </c>
      <c r="R74" s="111" t="s">
        <v>71</v>
      </c>
      <c r="S74" s="111" t="s">
        <v>71</v>
      </c>
      <c r="T74" s="111" t="s">
        <v>71</v>
      </c>
      <c r="U74" s="111" t="s">
        <v>758</v>
      </c>
      <c r="V74" s="111" t="s">
        <v>411</v>
      </c>
    </row>
    <row r="75" spans="1:22" x14ac:dyDescent="0.2">
      <c r="A75" s="111" t="s">
        <v>242</v>
      </c>
      <c r="B75">
        <f t="shared" si="8"/>
        <v>2.98</v>
      </c>
      <c r="C75">
        <f t="shared" si="9"/>
        <v>2.97</v>
      </c>
      <c r="D75">
        <f t="shared" si="10"/>
        <v>7</v>
      </c>
      <c r="E75">
        <f t="shared" si="11"/>
        <v>10</v>
      </c>
      <c r="F75">
        <f t="shared" si="12"/>
        <v>2.93</v>
      </c>
      <c r="G75">
        <f t="shared" si="13"/>
        <v>2.65</v>
      </c>
      <c r="H75" s="122" t="str">
        <f t="shared" si="14"/>
        <v>Long</v>
      </c>
      <c r="N75" s="111" t="s">
        <v>759</v>
      </c>
      <c r="O75" s="111">
        <v>0</v>
      </c>
      <c r="P75" s="111" t="s">
        <v>71</v>
      </c>
      <c r="Q75" s="111" t="s">
        <v>71</v>
      </c>
      <c r="R75" s="111" t="s">
        <v>71</v>
      </c>
      <c r="S75" s="111" t="s">
        <v>71</v>
      </c>
      <c r="T75" s="111" t="s">
        <v>71</v>
      </c>
      <c r="U75" s="111" t="s">
        <v>709</v>
      </c>
      <c r="V75" s="111" t="s">
        <v>411</v>
      </c>
    </row>
    <row r="76" spans="1:22" x14ac:dyDescent="0.2">
      <c r="A76" s="111" t="s">
        <v>95</v>
      </c>
      <c r="B76">
        <f t="shared" si="8"/>
        <v>7.4999999999999997E-2</v>
      </c>
      <c r="C76">
        <f t="shared" si="9"/>
        <v>0</v>
      </c>
      <c r="D76" t="str">
        <f t="shared" si="10"/>
        <v>N/A</v>
      </c>
      <c r="E76" t="str">
        <f t="shared" si="11"/>
        <v>N/A</v>
      </c>
      <c r="F76" t="str">
        <f t="shared" si="12"/>
        <v>N/A</v>
      </c>
      <c r="G76" t="str">
        <f t="shared" si="13"/>
        <v>N/A</v>
      </c>
      <c r="H76" s="122" t="str">
        <f t="shared" si="14"/>
        <v>Long</v>
      </c>
      <c r="N76" s="111" t="s">
        <v>94</v>
      </c>
      <c r="O76" s="111">
        <v>17.22</v>
      </c>
      <c r="P76" s="111">
        <v>14.06</v>
      </c>
      <c r="Q76" s="111">
        <v>36</v>
      </c>
      <c r="R76" s="111">
        <v>38</v>
      </c>
      <c r="S76" s="111">
        <v>14.4</v>
      </c>
      <c r="T76" s="111">
        <v>13.9</v>
      </c>
      <c r="U76" s="111" t="s">
        <v>8</v>
      </c>
      <c r="V76" s="111" t="s">
        <v>411</v>
      </c>
    </row>
    <row r="77" spans="1:22" x14ac:dyDescent="0.2">
      <c r="A77" s="111" t="s">
        <v>243</v>
      </c>
      <c r="B77">
        <f t="shared" si="8"/>
        <v>5.27</v>
      </c>
      <c r="C77">
        <f t="shared" si="9"/>
        <v>0</v>
      </c>
      <c r="D77">
        <f t="shared" si="10"/>
        <v>26</v>
      </c>
      <c r="E77">
        <f t="shared" si="11"/>
        <v>44</v>
      </c>
      <c r="F77">
        <f t="shared" si="12"/>
        <v>5.46</v>
      </c>
      <c r="G77">
        <f t="shared" si="13"/>
        <v>0</v>
      </c>
      <c r="H77" s="122" t="str">
        <f t="shared" si="14"/>
        <v>Long</v>
      </c>
      <c r="N77" s="111" t="s">
        <v>746</v>
      </c>
      <c r="O77" s="111">
        <v>9.2799999999999994</v>
      </c>
      <c r="P77" s="111">
        <v>9.66</v>
      </c>
      <c r="Q77" s="111" t="s">
        <v>71</v>
      </c>
      <c r="R77" s="111">
        <v>0</v>
      </c>
      <c r="S77" s="111" t="s">
        <v>71</v>
      </c>
      <c r="T77" s="111">
        <v>9.2799999999999994</v>
      </c>
      <c r="U77" s="111" t="s">
        <v>746</v>
      </c>
      <c r="V77" s="111" t="s">
        <v>411</v>
      </c>
    </row>
    <row r="78" spans="1:22" x14ac:dyDescent="0.2">
      <c r="A78" s="111" t="s">
        <v>244</v>
      </c>
      <c r="B78">
        <f t="shared" si="8"/>
        <v>0.15</v>
      </c>
      <c r="C78" t="str">
        <f t="shared" si="9"/>
        <v>N/A</v>
      </c>
      <c r="D78" t="str">
        <f t="shared" si="10"/>
        <v>N/A</v>
      </c>
      <c r="E78" t="str">
        <f t="shared" si="11"/>
        <v>N/A</v>
      </c>
      <c r="F78" t="str">
        <f t="shared" si="12"/>
        <v>N/A</v>
      </c>
      <c r="G78" t="str">
        <f t="shared" si="13"/>
        <v>N/A</v>
      </c>
      <c r="H78" s="122" t="str">
        <f t="shared" si="14"/>
        <v>Short</v>
      </c>
      <c r="N78" s="111" t="s">
        <v>232</v>
      </c>
      <c r="O78" s="111">
        <v>13084.1523</v>
      </c>
      <c r="P78" s="111">
        <v>0.32</v>
      </c>
      <c r="Q78" s="111" t="s">
        <v>71</v>
      </c>
      <c r="R78" s="111" t="s">
        <v>71</v>
      </c>
      <c r="S78" s="111" t="s">
        <v>71</v>
      </c>
      <c r="T78" s="111" t="s">
        <v>71</v>
      </c>
      <c r="U78" s="111" t="s">
        <v>490</v>
      </c>
      <c r="V78" s="111" t="s">
        <v>411</v>
      </c>
    </row>
    <row r="79" spans="1:22" x14ac:dyDescent="0.2">
      <c r="A79" s="111" t="s">
        <v>245</v>
      </c>
      <c r="B79">
        <f t="shared" si="8"/>
        <v>0</v>
      </c>
      <c r="C79" t="str">
        <f t="shared" si="9"/>
        <v>N/A</v>
      </c>
      <c r="D79" t="str">
        <f t="shared" si="10"/>
        <v>N/A</v>
      </c>
      <c r="E79" t="str">
        <f t="shared" si="11"/>
        <v>N/A</v>
      </c>
      <c r="F79" t="str">
        <f t="shared" si="12"/>
        <v>N/A</v>
      </c>
      <c r="G79" t="str">
        <f t="shared" si="13"/>
        <v>N/A</v>
      </c>
      <c r="H79" s="122" t="str">
        <f t="shared" si="14"/>
        <v>Short</v>
      </c>
      <c r="N79" s="111" t="s">
        <v>233</v>
      </c>
      <c r="O79" s="111">
        <v>0.05</v>
      </c>
      <c r="P79" s="111" t="s">
        <v>71</v>
      </c>
      <c r="Q79" s="111" t="s">
        <v>71</v>
      </c>
      <c r="R79" s="111" t="s">
        <v>71</v>
      </c>
      <c r="S79" s="111" t="s">
        <v>71</v>
      </c>
      <c r="T79" s="111" t="s">
        <v>71</v>
      </c>
      <c r="U79" s="111" t="s">
        <v>491</v>
      </c>
      <c r="V79" s="111" t="s">
        <v>411</v>
      </c>
    </row>
    <row r="80" spans="1:22" x14ac:dyDescent="0.2">
      <c r="A80" s="111" t="s">
        <v>96</v>
      </c>
      <c r="B80">
        <f t="shared" si="8"/>
        <v>41.32</v>
      </c>
      <c r="C80">
        <f t="shared" si="9"/>
        <v>38.799999999999997</v>
      </c>
      <c r="D80">
        <f t="shared" si="10"/>
        <v>8</v>
      </c>
      <c r="E80" t="str">
        <f t="shared" si="11"/>
        <v>N/A</v>
      </c>
      <c r="F80">
        <f t="shared" si="12"/>
        <v>41.18</v>
      </c>
      <c r="G80" t="str">
        <f t="shared" si="13"/>
        <v>N/A</v>
      </c>
      <c r="H80" s="122" t="str">
        <f t="shared" si="14"/>
        <v>Long</v>
      </c>
      <c r="N80" s="111" t="s">
        <v>234</v>
      </c>
      <c r="O80" s="111">
        <v>0</v>
      </c>
      <c r="P80" s="111" t="s">
        <v>71</v>
      </c>
      <c r="Q80" s="111" t="s">
        <v>71</v>
      </c>
      <c r="R80" s="111" t="s">
        <v>71</v>
      </c>
      <c r="S80" s="111" t="s">
        <v>71</v>
      </c>
      <c r="T80" s="111" t="s">
        <v>71</v>
      </c>
      <c r="U80" s="111" t="s">
        <v>492</v>
      </c>
      <c r="V80" s="111" t="s">
        <v>411</v>
      </c>
    </row>
    <row r="81" spans="1:22" x14ac:dyDescent="0.2">
      <c r="A81" s="111" t="s">
        <v>246</v>
      </c>
      <c r="B81">
        <f t="shared" si="8"/>
        <v>20.3</v>
      </c>
      <c r="C81">
        <f t="shared" si="9"/>
        <v>20</v>
      </c>
      <c r="D81" t="str">
        <f t="shared" si="10"/>
        <v>N/A</v>
      </c>
      <c r="E81" t="str">
        <f t="shared" si="11"/>
        <v>N/A</v>
      </c>
      <c r="F81" t="str">
        <f t="shared" si="12"/>
        <v>N/A</v>
      </c>
      <c r="G81" t="str">
        <f t="shared" si="13"/>
        <v>N/A</v>
      </c>
      <c r="H81" s="122" t="str">
        <f t="shared" si="14"/>
        <v>Long</v>
      </c>
      <c r="N81" s="111" t="s">
        <v>235</v>
      </c>
      <c r="O81" s="111">
        <v>0.64</v>
      </c>
      <c r="P81" s="111" t="s">
        <v>71</v>
      </c>
      <c r="Q81" s="111" t="s">
        <v>71</v>
      </c>
      <c r="R81" s="111" t="s">
        <v>71</v>
      </c>
      <c r="S81" s="111" t="s">
        <v>71</v>
      </c>
      <c r="T81" s="111" t="s">
        <v>71</v>
      </c>
      <c r="U81" s="111" t="s">
        <v>493</v>
      </c>
      <c r="V81" s="111" t="s">
        <v>411</v>
      </c>
    </row>
    <row r="82" spans="1:22" x14ac:dyDescent="0.2">
      <c r="A82" s="111" t="s">
        <v>97</v>
      </c>
      <c r="B82">
        <f t="shared" si="8"/>
        <v>0.62</v>
      </c>
      <c r="C82">
        <f t="shared" si="9"/>
        <v>0</v>
      </c>
      <c r="D82">
        <f t="shared" si="10"/>
        <v>38</v>
      </c>
      <c r="E82" t="str">
        <f t="shared" si="11"/>
        <v>N/A</v>
      </c>
      <c r="F82">
        <f t="shared" si="12"/>
        <v>0.58599999999999997</v>
      </c>
      <c r="G82" t="str">
        <f t="shared" si="13"/>
        <v>N/A</v>
      </c>
      <c r="H82" s="122" t="str">
        <f t="shared" si="14"/>
        <v>Long</v>
      </c>
      <c r="N82" s="111" t="s">
        <v>236</v>
      </c>
      <c r="O82" s="111">
        <v>1.9650000000000001</v>
      </c>
      <c r="P82" s="111">
        <v>2.11</v>
      </c>
      <c r="Q82" s="111">
        <v>21</v>
      </c>
      <c r="R82" s="111">
        <v>5</v>
      </c>
      <c r="S82" s="111">
        <v>2.2400000000000002</v>
      </c>
      <c r="T82" s="111">
        <v>1.96</v>
      </c>
      <c r="U82" s="111" t="s">
        <v>494</v>
      </c>
      <c r="V82" s="111" t="s">
        <v>411</v>
      </c>
    </row>
    <row r="83" spans="1:22" x14ac:dyDescent="0.2">
      <c r="A83" s="111" t="s">
        <v>247</v>
      </c>
      <c r="B83">
        <f t="shared" si="8"/>
        <v>2.9049999999999998</v>
      </c>
      <c r="C83">
        <f t="shared" si="9"/>
        <v>2.9950000000000001</v>
      </c>
      <c r="D83">
        <f t="shared" si="10"/>
        <v>29</v>
      </c>
      <c r="E83">
        <f t="shared" si="11"/>
        <v>10</v>
      </c>
      <c r="F83">
        <f t="shared" si="12"/>
        <v>2.69</v>
      </c>
      <c r="G83">
        <f t="shared" si="13"/>
        <v>2.96</v>
      </c>
      <c r="H83" s="122" t="str">
        <f t="shared" si="14"/>
        <v>Short</v>
      </c>
      <c r="N83" s="111" t="s">
        <v>237</v>
      </c>
      <c r="O83" s="111">
        <v>0.25</v>
      </c>
      <c r="P83" s="111" t="s">
        <v>71</v>
      </c>
      <c r="Q83" s="111" t="s">
        <v>71</v>
      </c>
      <c r="R83" s="111" t="s">
        <v>71</v>
      </c>
      <c r="S83" s="111" t="s">
        <v>71</v>
      </c>
      <c r="T83" s="111" t="s">
        <v>71</v>
      </c>
      <c r="U83" s="111" t="s">
        <v>495</v>
      </c>
      <c r="V83" s="111" t="s">
        <v>411</v>
      </c>
    </row>
    <row r="84" spans="1:22" x14ac:dyDescent="0.2">
      <c r="A84" s="111" t="s">
        <v>248</v>
      </c>
      <c r="B84">
        <f t="shared" si="8"/>
        <v>0</v>
      </c>
      <c r="C84" t="str">
        <f t="shared" si="9"/>
        <v>N/A</v>
      </c>
      <c r="D84" t="str">
        <f t="shared" si="10"/>
        <v>N/A</v>
      </c>
      <c r="E84" t="str">
        <f t="shared" si="11"/>
        <v>N/A</v>
      </c>
      <c r="F84" t="str">
        <f t="shared" si="12"/>
        <v>N/A</v>
      </c>
      <c r="G84" t="str">
        <f t="shared" si="13"/>
        <v>N/A</v>
      </c>
      <c r="H84" s="122" t="str">
        <f t="shared" si="14"/>
        <v>Short</v>
      </c>
      <c r="N84" s="111" t="s">
        <v>760</v>
      </c>
      <c r="O84" s="111">
        <v>7949.2798000000003</v>
      </c>
      <c r="P84" s="111">
        <v>8421.5596000000005</v>
      </c>
      <c r="Q84" s="111" t="s">
        <v>71</v>
      </c>
      <c r="R84" s="111">
        <v>11</v>
      </c>
      <c r="S84" s="111" t="s">
        <v>71</v>
      </c>
      <c r="T84" s="111">
        <v>7775.9701999999997</v>
      </c>
      <c r="U84" s="111" t="s">
        <v>747</v>
      </c>
      <c r="V84" s="111" t="s">
        <v>411</v>
      </c>
    </row>
    <row r="85" spans="1:22" x14ac:dyDescent="0.2">
      <c r="A85" s="111" t="s">
        <v>98</v>
      </c>
      <c r="B85">
        <f t="shared" si="8"/>
        <v>0</v>
      </c>
      <c r="C85">
        <f t="shared" si="9"/>
        <v>0</v>
      </c>
      <c r="D85">
        <f t="shared" si="10"/>
        <v>32</v>
      </c>
      <c r="E85" t="str">
        <f t="shared" si="11"/>
        <v>N/A</v>
      </c>
      <c r="F85">
        <f t="shared" si="12"/>
        <v>0.81</v>
      </c>
      <c r="G85" t="str">
        <f t="shared" si="13"/>
        <v>N/A</v>
      </c>
      <c r="H85" s="122" t="str">
        <f t="shared" si="14"/>
        <v>Short</v>
      </c>
      <c r="N85" s="111" t="s">
        <v>238</v>
      </c>
      <c r="O85" s="111">
        <v>0.35499999999999998</v>
      </c>
      <c r="P85" s="111">
        <v>0.34200000000000003</v>
      </c>
      <c r="Q85" s="111">
        <v>14</v>
      </c>
      <c r="R85" s="111">
        <v>26</v>
      </c>
      <c r="S85" s="111">
        <v>0.34599999999999997</v>
      </c>
      <c r="T85" s="111">
        <v>0.33400000000000002</v>
      </c>
      <c r="U85" s="111" t="s">
        <v>496</v>
      </c>
      <c r="V85" s="111" t="s">
        <v>411</v>
      </c>
    </row>
    <row r="86" spans="1:22" x14ac:dyDescent="0.2">
      <c r="A86" s="111" t="s">
        <v>99</v>
      </c>
      <c r="B86">
        <f t="shared" si="8"/>
        <v>5.2</v>
      </c>
      <c r="C86">
        <f t="shared" si="9"/>
        <v>5.45</v>
      </c>
      <c r="D86" t="str">
        <f t="shared" si="10"/>
        <v>N/A</v>
      </c>
      <c r="E86">
        <f t="shared" si="11"/>
        <v>20</v>
      </c>
      <c r="F86" t="str">
        <f t="shared" si="12"/>
        <v>N/A</v>
      </c>
      <c r="G86">
        <f t="shared" si="13"/>
        <v>5.5</v>
      </c>
      <c r="H86" s="122" t="str">
        <f t="shared" si="14"/>
        <v>Short</v>
      </c>
      <c r="N86" s="111" t="s">
        <v>239</v>
      </c>
      <c r="O86" s="111">
        <v>1.5</v>
      </c>
      <c r="P86" s="111">
        <v>0</v>
      </c>
      <c r="Q86" s="111">
        <v>13</v>
      </c>
      <c r="R86" s="111">
        <v>25</v>
      </c>
      <c r="S86" s="111">
        <v>1.28</v>
      </c>
      <c r="T86" s="111">
        <v>0</v>
      </c>
      <c r="U86" s="111" t="s">
        <v>497</v>
      </c>
      <c r="V86" s="111" t="s">
        <v>411</v>
      </c>
    </row>
    <row r="87" spans="1:22" x14ac:dyDescent="0.2">
      <c r="A87" s="111" t="s">
        <v>249</v>
      </c>
      <c r="B87">
        <f t="shared" si="8"/>
        <v>2.6</v>
      </c>
      <c r="C87" t="str">
        <f t="shared" si="9"/>
        <v>N/A</v>
      </c>
      <c r="D87" t="str">
        <f t="shared" si="10"/>
        <v>N/A</v>
      </c>
      <c r="E87" t="str">
        <f t="shared" si="11"/>
        <v>N/A</v>
      </c>
      <c r="F87" t="str">
        <f t="shared" si="12"/>
        <v>N/A</v>
      </c>
      <c r="G87" t="str">
        <f t="shared" si="13"/>
        <v>N/A</v>
      </c>
      <c r="H87" s="122" t="str">
        <f t="shared" si="14"/>
        <v>Short</v>
      </c>
      <c r="N87" s="111" t="s">
        <v>761</v>
      </c>
      <c r="O87" s="111">
        <v>50.89</v>
      </c>
      <c r="P87" s="111">
        <v>53.56</v>
      </c>
      <c r="Q87" s="111">
        <v>18</v>
      </c>
      <c r="R87" s="111">
        <v>3</v>
      </c>
      <c r="S87" s="111">
        <v>23.51</v>
      </c>
      <c r="T87" s="111">
        <v>52.29</v>
      </c>
      <c r="U87" s="111" t="s">
        <v>710</v>
      </c>
      <c r="V87" s="111" t="s">
        <v>411</v>
      </c>
    </row>
    <row r="88" spans="1:22" x14ac:dyDescent="0.2">
      <c r="A88" s="111" t="s">
        <v>250</v>
      </c>
      <c r="B88">
        <f t="shared" si="8"/>
        <v>0</v>
      </c>
      <c r="C88" t="str">
        <f t="shared" si="9"/>
        <v>N/A</v>
      </c>
      <c r="D88" t="str">
        <f t="shared" si="10"/>
        <v>N/A</v>
      </c>
      <c r="E88" t="str">
        <f t="shared" si="11"/>
        <v>N/A</v>
      </c>
      <c r="F88" t="str">
        <f t="shared" si="12"/>
        <v>N/A</v>
      </c>
      <c r="G88" t="str">
        <f t="shared" si="13"/>
        <v>N/A</v>
      </c>
      <c r="H88" s="122" t="str">
        <f t="shared" si="14"/>
        <v>Short</v>
      </c>
      <c r="N88" s="111" t="s">
        <v>240</v>
      </c>
      <c r="O88" s="111">
        <v>22.36</v>
      </c>
      <c r="P88" s="111">
        <v>1.28</v>
      </c>
      <c r="Q88" s="111">
        <v>0</v>
      </c>
      <c r="R88" s="111">
        <v>4</v>
      </c>
      <c r="S88" s="111">
        <v>22.36</v>
      </c>
      <c r="T88" s="111">
        <v>1.29</v>
      </c>
      <c r="U88" s="111" t="s">
        <v>498</v>
      </c>
      <c r="V88" s="111" t="s">
        <v>411</v>
      </c>
    </row>
    <row r="89" spans="1:22" x14ac:dyDescent="0.2">
      <c r="A89" s="111" t="s">
        <v>251</v>
      </c>
      <c r="B89">
        <f t="shared" si="8"/>
        <v>0.56000000000000005</v>
      </c>
      <c r="C89" t="str">
        <f t="shared" si="9"/>
        <v>N/A</v>
      </c>
      <c r="D89" t="str">
        <f t="shared" si="10"/>
        <v>N/A</v>
      </c>
      <c r="E89" t="str">
        <f t="shared" si="11"/>
        <v>N/A</v>
      </c>
      <c r="F89" t="str">
        <f t="shared" si="12"/>
        <v>N/A</v>
      </c>
      <c r="G89" t="str">
        <f t="shared" si="13"/>
        <v>N/A</v>
      </c>
      <c r="H89" s="122" t="str">
        <f t="shared" si="14"/>
        <v>Short</v>
      </c>
      <c r="N89" s="111" t="s">
        <v>241</v>
      </c>
      <c r="O89" s="111">
        <v>6.82</v>
      </c>
      <c r="P89" s="111">
        <v>0</v>
      </c>
      <c r="Q89" s="111">
        <v>26</v>
      </c>
      <c r="R89" s="111">
        <v>44</v>
      </c>
      <c r="S89" s="111">
        <v>6.97</v>
      </c>
      <c r="T89" s="111">
        <v>0</v>
      </c>
      <c r="U89" s="111" t="s">
        <v>499</v>
      </c>
      <c r="V89" s="111" t="s">
        <v>411</v>
      </c>
    </row>
    <row r="90" spans="1:22" x14ac:dyDescent="0.2">
      <c r="A90" s="111" t="s">
        <v>252</v>
      </c>
      <c r="B90">
        <f t="shared" si="8"/>
        <v>2.35</v>
      </c>
      <c r="C90">
        <f t="shared" si="9"/>
        <v>2.34</v>
      </c>
      <c r="D90">
        <f t="shared" si="10"/>
        <v>21</v>
      </c>
      <c r="E90" t="str">
        <f t="shared" si="11"/>
        <v>N/A</v>
      </c>
      <c r="F90">
        <f t="shared" si="12"/>
        <v>2.2999999999999998</v>
      </c>
      <c r="G90" t="str">
        <f t="shared" si="13"/>
        <v>N/A</v>
      </c>
      <c r="H90" s="122" t="str">
        <f t="shared" si="14"/>
        <v>Long</v>
      </c>
      <c r="N90" s="111" t="s">
        <v>242</v>
      </c>
      <c r="O90" s="111">
        <v>2.98</v>
      </c>
      <c r="P90" s="111">
        <v>2.97</v>
      </c>
      <c r="Q90" s="111">
        <v>7</v>
      </c>
      <c r="R90" s="111">
        <v>10</v>
      </c>
      <c r="S90" s="111">
        <v>2.93</v>
      </c>
      <c r="T90" s="111">
        <v>2.65</v>
      </c>
      <c r="U90" s="111" t="s">
        <v>500</v>
      </c>
      <c r="V90" s="111" t="s">
        <v>411</v>
      </c>
    </row>
    <row r="91" spans="1:22" x14ac:dyDescent="0.2">
      <c r="A91" s="111" t="s">
        <v>253</v>
      </c>
      <c r="B91">
        <f t="shared" si="8"/>
        <v>7.0000000000000007E-2</v>
      </c>
      <c r="C91" t="str">
        <f t="shared" si="9"/>
        <v>N/A</v>
      </c>
      <c r="D91" t="str">
        <f t="shared" si="10"/>
        <v>N/A</v>
      </c>
      <c r="E91" t="str">
        <f t="shared" si="11"/>
        <v>N/A</v>
      </c>
      <c r="F91" t="str">
        <f t="shared" si="12"/>
        <v>N/A</v>
      </c>
      <c r="G91" t="str">
        <f t="shared" si="13"/>
        <v>N/A</v>
      </c>
      <c r="H91" s="122" t="str">
        <f t="shared" si="14"/>
        <v>Short</v>
      </c>
      <c r="N91" s="111" t="s">
        <v>95</v>
      </c>
      <c r="O91" s="111">
        <v>7.4999999999999997E-2</v>
      </c>
      <c r="P91" s="111">
        <v>0</v>
      </c>
      <c r="Q91" s="111" t="s">
        <v>71</v>
      </c>
      <c r="R91" s="111" t="s">
        <v>71</v>
      </c>
      <c r="S91" s="111" t="s">
        <v>71</v>
      </c>
      <c r="T91" s="111" t="s">
        <v>71</v>
      </c>
      <c r="U91" s="111" t="s">
        <v>501</v>
      </c>
      <c r="V91" s="111" t="s">
        <v>411</v>
      </c>
    </row>
    <row r="92" spans="1:22" x14ac:dyDescent="0.2">
      <c r="A92" s="111" t="s">
        <v>254</v>
      </c>
      <c r="B92">
        <f t="shared" si="8"/>
        <v>1.17</v>
      </c>
      <c r="C92">
        <f t="shared" si="9"/>
        <v>0</v>
      </c>
      <c r="D92">
        <f t="shared" si="10"/>
        <v>26</v>
      </c>
      <c r="E92" t="str">
        <f t="shared" si="11"/>
        <v>N/A</v>
      </c>
      <c r="F92">
        <f t="shared" si="12"/>
        <v>1.18</v>
      </c>
      <c r="G92" t="str">
        <f t="shared" si="13"/>
        <v>N/A</v>
      </c>
      <c r="H92" s="122" t="str">
        <f t="shared" si="14"/>
        <v>Long</v>
      </c>
      <c r="N92" s="111" t="s">
        <v>243</v>
      </c>
      <c r="O92" s="111">
        <v>5.27</v>
      </c>
      <c r="P92" s="111">
        <v>0</v>
      </c>
      <c r="Q92" s="111">
        <v>26</v>
      </c>
      <c r="R92" s="111">
        <v>44</v>
      </c>
      <c r="S92" s="111">
        <v>5.46</v>
      </c>
      <c r="T92" s="111">
        <v>0</v>
      </c>
      <c r="U92" s="111" t="s">
        <v>502</v>
      </c>
      <c r="V92" s="111" t="s">
        <v>411</v>
      </c>
    </row>
    <row r="93" spans="1:22" x14ac:dyDescent="0.2">
      <c r="A93" s="111" t="s">
        <v>100</v>
      </c>
      <c r="B93">
        <f t="shared" si="8"/>
        <v>14.95</v>
      </c>
      <c r="C93">
        <f t="shared" si="9"/>
        <v>14.65</v>
      </c>
      <c r="D93">
        <f t="shared" si="10"/>
        <v>6</v>
      </c>
      <c r="E93" t="str">
        <f t="shared" si="11"/>
        <v>N/A</v>
      </c>
      <c r="F93">
        <f t="shared" si="12"/>
        <v>15.2</v>
      </c>
      <c r="G93" t="str">
        <f t="shared" si="13"/>
        <v>N/A</v>
      </c>
      <c r="H93" s="122" t="str">
        <f t="shared" si="14"/>
        <v>Long</v>
      </c>
      <c r="N93" s="111" t="s">
        <v>244</v>
      </c>
      <c r="O93" s="111">
        <v>0.15</v>
      </c>
      <c r="P93" s="111" t="s">
        <v>71</v>
      </c>
      <c r="Q93" s="111" t="s">
        <v>71</v>
      </c>
      <c r="R93" s="111" t="s">
        <v>71</v>
      </c>
      <c r="S93" s="111" t="s">
        <v>71</v>
      </c>
      <c r="T93" s="111" t="s">
        <v>71</v>
      </c>
      <c r="U93" s="111" t="s">
        <v>503</v>
      </c>
      <c r="V93" s="111" t="s">
        <v>411</v>
      </c>
    </row>
    <row r="94" spans="1:22" x14ac:dyDescent="0.2">
      <c r="A94" s="111" t="s">
        <v>101</v>
      </c>
      <c r="B94">
        <f t="shared" si="8"/>
        <v>1.6240000000000001</v>
      </c>
      <c r="C94">
        <f t="shared" si="9"/>
        <v>1.5980000000000001</v>
      </c>
      <c r="D94">
        <f t="shared" si="10"/>
        <v>24</v>
      </c>
      <c r="E94">
        <f t="shared" si="11"/>
        <v>34</v>
      </c>
      <c r="F94">
        <f t="shared" si="12"/>
        <v>1.49</v>
      </c>
      <c r="G94">
        <f t="shared" si="13"/>
        <v>1.3320000000000001</v>
      </c>
      <c r="H94" s="122" t="str">
        <f t="shared" si="14"/>
        <v>Long</v>
      </c>
      <c r="N94" s="111" t="s">
        <v>245</v>
      </c>
      <c r="O94" s="111">
        <v>0</v>
      </c>
      <c r="P94" s="111" t="s">
        <v>71</v>
      </c>
      <c r="Q94" s="111" t="s">
        <v>71</v>
      </c>
      <c r="R94" s="111" t="s">
        <v>71</v>
      </c>
      <c r="S94" s="111" t="s">
        <v>71</v>
      </c>
      <c r="T94" s="111" t="s">
        <v>71</v>
      </c>
      <c r="U94" s="111" t="s">
        <v>504</v>
      </c>
      <c r="V94" s="111" t="s">
        <v>411</v>
      </c>
    </row>
    <row r="95" spans="1:22" x14ac:dyDescent="0.2">
      <c r="A95" s="111" t="s">
        <v>255</v>
      </c>
      <c r="B95">
        <f t="shared" si="8"/>
        <v>0</v>
      </c>
      <c r="C95">
        <f t="shared" si="9"/>
        <v>7.9000000000000001E-2</v>
      </c>
      <c r="D95">
        <f t="shared" si="10"/>
        <v>24</v>
      </c>
      <c r="E95">
        <f t="shared" si="11"/>
        <v>1</v>
      </c>
      <c r="F95">
        <f t="shared" si="12"/>
        <v>7.9000000000000001E-2</v>
      </c>
      <c r="G95">
        <f t="shared" si="13"/>
        <v>0</v>
      </c>
      <c r="H95" s="122" t="str">
        <f t="shared" si="14"/>
        <v>Short</v>
      </c>
      <c r="N95" s="111" t="s">
        <v>96</v>
      </c>
      <c r="O95" s="111">
        <v>41.32</v>
      </c>
      <c r="P95" s="111">
        <v>38.799999999999997</v>
      </c>
      <c r="Q95" s="111">
        <v>8</v>
      </c>
      <c r="R95" s="111" t="s">
        <v>71</v>
      </c>
      <c r="S95" s="111">
        <v>41.18</v>
      </c>
      <c r="T95" s="111" t="s">
        <v>71</v>
      </c>
      <c r="U95" s="111" t="s">
        <v>505</v>
      </c>
      <c r="V95" s="111" t="s">
        <v>411</v>
      </c>
    </row>
    <row r="96" spans="1:22" x14ac:dyDescent="0.2">
      <c r="A96" s="111" t="s">
        <v>102</v>
      </c>
      <c r="B96">
        <f t="shared" si="8"/>
        <v>8.3849999999999998</v>
      </c>
      <c r="C96">
        <f t="shared" si="9"/>
        <v>8</v>
      </c>
      <c r="D96">
        <f t="shared" si="10"/>
        <v>8</v>
      </c>
      <c r="E96" t="str">
        <f t="shared" si="11"/>
        <v>N/A</v>
      </c>
      <c r="F96">
        <f t="shared" si="12"/>
        <v>7.94</v>
      </c>
      <c r="G96" t="str">
        <f t="shared" si="13"/>
        <v>N/A</v>
      </c>
      <c r="H96" s="122" t="str">
        <f t="shared" si="14"/>
        <v>Long</v>
      </c>
      <c r="N96" s="111" t="s">
        <v>246</v>
      </c>
      <c r="O96" s="111">
        <v>20.3</v>
      </c>
      <c r="P96" s="111">
        <v>20</v>
      </c>
      <c r="Q96" s="111" t="s">
        <v>71</v>
      </c>
      <c r="R96" s="111" t="s">
        <v>71</v>
      </c>
      <c r="S96" s="111" t="s">
        <v>71</v>
      </c>
      <c r="T96" s="111" t="s">
        <v>71</v>
      </c>
      <c r="U96" s="111" t="s">
        <v>506</v>
      </c>
      <c r="V96" s="111" t="s">
        <v>411</v>
      </c>
    </row>
    <row r="97" spans="1:22" x14ac:dyDescent="0.2">
      <c r="A97" s="111" t="s">
        <v>103</v>
      </c>
      <c r="B97">
        <f t="shared" si="8"/>
        <v>2.4300000000000002</v>
      </c>
      <c r="C97">
        <f t="shared" si="9"/>
        <v>2.4900000000000002</v>
      </c>
      <c r="D97">
        <f t="shared" si="10"/>
        <v>29</v>
      </c>
      <c r="E97">
        <f t="shared" si="11"/>
        <v>9</v>
      </c>
      <c r="F97">
        <f t="shared" si="12"/>
        <v>2.46</v>
      </c>
      <c r="G97">
        <f t="shared" si="13"/>
        <v>2.4</v>
      </c>
      <c r="H97" s="122" t="str">
        <f t="shared" si="14"/>
        <v>Short</v>
      </c>
      <c r="N97" s="111" t="s">
        <v>97</v>
      </c>
      <c r="O97" s="111">
        <v>0.62</v>
      </c>
      <c r="P97" s="111">
        <v>0</v>
      </c>
      <c r="Q97" s="111">
        <v>38</v>
      </c>
      <c r="R97" s="111" t="s">
        <v>71</v>
      </c>
      <c r="S97" s="111">
        <v>0.58599999999999997</v>
      </c>
      <c r="T97" s="111" t="s">
        <v>71</v>
      </c>
      <c r="U97" s="111" t="s">
        <v>507</v>
      </c>
      <c r="V97" s="111" t="s">
        <v>411</v>
      </c>
    </row>
    <row r="98" spans="1:22" x14ac:dyDescent="0.2">
      <c r="A98" s="111" t="s">
        <v>104</v>
      </c>
      <c r="B98">
        <f t="shared" si="8"/>
        <v>2.16</v>
      </c>
      <c r="C98">
        <f t="shared" si="9"/>
        <v>0</v>
      </c>
      <c r="D98">
        <f t="shared" si="10"/>
        <v>29</v>
      </c>
      <c r="E98" t="str">
        <f t="shared" si="11"/>
        <v>N/A</v>
      </c>
      <c r="F98">
        <f t="shared" si="12"/>
        <v>3.3</v>
      </c>
      <c r="G98" t="str">
        <f t="shared" si="13"/>
        <v>N/A</v>
      </c>
      <c r="H98" s="122" t="str">
        <f t="shared" si="14"/>
        <v>Long</v>
      </c>
      <c r="N98" s="111" t="s">
        <v>247</v>
      </c>
      <c r="O98" s="111">
        <v>2.9049999999999998</v>
      </c>
      <c r="P98" s="111">
        <v>2.9950000000000001</v>
      </c>
      <c r="Q98" s="111">
        <v>29</v>
      </c>
      <c r="R98" s="111">
        <v>10</v>
      </c>
      <c r="S98" s="111">
        <v>2.69</v>
      </c>
      <c r="T98" s="111">
        <v>2.96</v>
      </c>
      <c r="U98" s="111" t="s">
        <v>508</v>
      </c>
      <c r="V98" s="111" t="s">
        <v>411</v>
      </c>
    </row>
    <row r="99" spans="1:22" x14ac:dyDescent="0.2">
      <c r="A99" s="111" t="s">
        <v>105</v>
      </c>
      <c r="B99">
        <f t="shared" si="8"/>
        <v>1.895</v>
      </c>
      <c r="C99">
        <f t="shared" si="9"/>
        <v>2.12</v>
      </c>
      <c r="D99">
        <f t="shared" si="10"/>
        <v>19</v>
      </c>
      <c r="E99">
        <f t="shared" si="11"/>
        <v>3</v>
      </c>
      <c r="F99">
        <f t="shared" si="12"/>
        <v>1.9350000000000001</v>
      </c>
      <c r="G99">
        <f t="shared" si="13"/>
        <v>1.93</v>
      </c>
      <c r="H99" s="122" t="str">
        <f t="shared" si="14"/>
        <v>Short</v>
      </c>
      <c r="N99" s="111" t="s">
        <v>248</v>
      </c>
      <c r="O99" s="111">
        <v>0</v>
      </c>
      <c r="P99" s="111" t="s">
        <v>71</v>
      </c>
      <c r="Q99" s="111" t="s">
        <v>71</v>
      </c>
      <c r="R99" s="111" t="s">
        <v>71</v>
      </c>
      <c r="S99" s="111" t="s">
        <v>71</v>
      </c>
      <c r="T99" s="111" t="s">
        <v>71</v>
      </c>
      <c r="U99" s="111" t="s">
        <v>509</v>
      </c>
      <c r="V99" s="111" t="s">
        <v>411</v>
      </c>
    </row>
    <row r="100" spans="1:22" x14ac:dyDescent="0.2">
      <c r="A100" s="111" t="s">
        <v>256</v>
      </c>
      <c r="B100">
        <f t="shared" si="8"/>
        <v>0.11700000000000001</v>
      </c>
      <c r="C100" t="str">
        <f t="shared" si="9"/>
        <v>N/A</v>
      </c>
      <c r="D100" t="str">
        <f t="shared" si="10"/>
        <v>N/A</v>
      </c>
      <c r="E100" t="str">
        <f t="shared" si="11"/>
        <v>N/A</v>
      </c>
      <c r="F100" t="str">
        <f t="shared" si="12"/>
        <v>N/A</v>
      </c>
      <c r="G100" t="str">
        <f t="shared" si="13"/>
        <v>N/A</v>
      </c>
      <c r="H100" s="122" t="str">
        <f t="shared" si="14"/>
        <v>Short</v>
      </c>
      <c r="N100" s="111" t="s">
        <v>98</v>
      </c>
      <c r="O100" s="111">
        <v>0</v>
      </c>
      <c r="P100" s="111">
        <v>0</v>
      </c>
      <c r="Q100" s="111">
        <v>32</v>
      </c>
      <c r="R100" s="111" t="s">
        <v>71</v>
      </c>
      <c r="S100" s="111">
        <v>0.81</v>
      </c>
      <c r="T100" s="111" t="s">
        <v>71</v>
      </c>
      <c r="U100" s="111" t="s">
        <v>510</v>
      </c>
      <c r="V100" s="111" t="s">
        <v>411</v>
      </c>
    </row>
    <row r="101" spans="1:22" x14ac:dyDescent="0.2">
      <c r="A101" s="111" t="s">
        <v>257</v>
      </c>
      <c r="B101">
        <f t="shared" si="8"/>
        <v>0</v>
      </c>
      <c r="C101" t="str">
        <f t="shared" si="9"/>
        <v>N/A</v>
      </c>
      <c r="D101" t="str">
        <f t="shared" si="10"/>
        <v>N/A</v>
      </c>
      <c r="E101" t="str">
        <f t="shared" si="11"/>
        <v>N/A</v>
      </c>
      <c r="F101" t="str">
        <f t="shared" si="12"/>
        <v>N/A</v>
      </c>
      <c r="G101" t="str">
        <f t="shared" si="13"/>
        <v>N/A</v>
      </c>
      <c r="H101" s="122" t="str">
        <f t="shared" ref="H101:H136" si="15">IF(B101&gt;C101,"Long","Short")</f>
        <v>Short</v>
      </c>
      <c r="N101" s="111" t="s">
        <v>99</v>
      </c>
      <c r="O101" s="111">
        <v>5.2</v>
      </c>
      <c r="P101" s="111">
        <v>5.45</v>
      </c>
      <c r="Q101" s="111" t="s">
        <v>71</v>
      </c>
      <c r="R101" s="111">
        <v>20</v>
      </c>
      <c r="S101" s="111" t="s">
        <v>71</v>
      </c>
      <c r="T101" s="111">
        <v>5.5</v>
      </c>
      <c r="U101" s="111" t="s">
        <v>511</v>
      </c>
      <c r="V101" s="111" t="s">
        <v>411</v>
      </c>
    </row>
    <row r="102" spans="1:22" x14ac:dyDescent="0.2">
      <c r="A102" s="111" t="s">
        <v>258</v>
      </c>
      <c r="B102">
        <f t="shared" si="8"/>
        <v>0</v>
      </c>
      <c r="C102" t="str">
        <f t="shared" si="9"/>
        <v>N/A</v>
      </c>
      <c r="D102" t="str">
        <f t="shared" si="10"/>
        <v>N/A</v>
      </c>
      <c r="E102" t="str">
        <f t="shared" si="11"/>
        <v>N/A</v>
      </c>
      <c r="F102" t="str">
        <f t="shared" si="12"/>
        <v>N/A</v>
      </c>
      <c r="G102" t="str">
        <f t="shared" si="13"/>
        <v>N/A</v>
      </c>
      <c r="H102" s="122" t="str">
        <f t="shared" si="15"/>
        <v>Short</v>
      </c>
      <c r="N102" s="111" t="s">
        <v>249</v>
      </c>
      <c r="O102" s="111">
        <v>2.6</v>
      </c>
      <c r="P102" s="111" t="s">
        <v>71</v>
      </c>
      <c r="Q102" s="111" t="s">
        <v>71</v>
      </c>
      <c r="R102" s="111" t="s">
        <v>71</v>
      </c>
      <c r="S102" s="111" t="s">
        <v>71</v>
      </c>
      <c r="T102" s="111" t="s">
        <v>71</v>
      </c>
      <c r="U102" s="111" t="s">
        <v>512</v>
      </c>
      <c r="V102" s="111" t="s">
        <v>411</v>
      </c>
    </row>
    <row r="103" spans="1:22" x14ac:dyDescent="0.2">
      <c r="A103" s="111" t="s">
        <v>259</v>
      </c>
      <c r="B103">
        <f t="shared" si="8"/>
        <v>1.38</v>
      </c>
      <c r="C103">
        <f t="shared" si="9"/>
        <v>1.47</v>
      </c>
      <c r="D103" t="str">
        <f t="shared" si="10"/>
        <v>N/A</v>
      </c>
      <c r="E103" t="str">
        <f t="shared" si="11"/>
        <v>N/A</v>
      </c>
      <c r="F103" t="str">
        <f t="shared" si="12"/>
        <v>N/A</v>
      </c>
      <c r="G103" t="str">
        <f t="shared" si="13"/>
        <v>N/A</v>
      </c>
      <c r="H103" s="122" t="str">
        <f t="shared" si="15"/>
        <v>Short</v>
      </c>
      <c r="N103" s="111" t="s">
        <v>250</v>
      </c>
      <c r="O103" s="111">
        <v>0</v>
      </c>
      <c r="P103" s="111" t="s">
        <v>71</v>
      </c>
      <c r="Q103" s="111" t="s">
        <v>71</v>
      </c>
      <c r="R103" s="111" t="s">
        <v>71</v>
      </c>
      <c r="S103" s="111" t="s">
        <v>71</v>
      </c>
      <c r="T103" s="111" t="s">
        <v>71</v>
      </c>
      <c r="U103" s="111" t="s">
        <v>513</v>
      </c>
      <c r="V103" s="111" t="s">
        <v>411</v>
      </c>
    </row>
    <row r="104" spans="1:22" x14ac:dyDescent="0.2">
      <c r="A104" s="111" t="s">
        <v>260</v>
      </c>
      <c r="B104">
        <f t="shared" si="8"/>
        <v>0.05</v>
      </c>
      <c r="C104" t="str">
        <f t="shared" si="9"/>
        <v>N/A</v>
      </c>
      <c r="D104" t="str">
        <f t="shared" si="10"/>
        <v>N/A</v>
      </c>
      <c r="E104" t="str">
        <f t="shared" si="11"/>
        <v>N/A</v>
      </c>
      <c r="F104" t="str">
        <f t="shared" si="12"/>
        <v>N/A</v>
      </c>
      <c r="G104" t="str">
        <f t="shared" si="13"/>
        <v>N/A</v>
      </c>
      <c r="H104" s="122" t="str">
        <f t="shared" si="15"/>
        <v>Short</v>
      </c>
      <c r="N104" s="111" t="s">
        <v>251</v>
      </c>
      <c r="O104" s="111">
        <v>0.56000000000000005</v>
      </c>
      <c r="P104" s="111" t="s">
        <v>71</v>
      </c>
      <c r="Q104" s="111" t="s">
        <v>71</v>
      </c>
      <c r="R104" s="111" t="s">
        <v>71</v>
      </c>
      <c r="S104" s="111" t="s">
        <v>71</v>
      </c>
      <c r="T104" s="111" t="s">
        <v>71</v>
      </c>
      <c r="U104" s="111" t="s">
        <v>514</v>
      </c>
      <c r="V104" s="111" t="s">
        <v>411</v>
      </c>
    </row>
    <row r="105" spans="1:22" x14ac:dyDescent="0.2">
      <c r="A105" s="111" t="s">
        <v>261</v>
      </c>
      <c r="B105">
        <f t="shared" si="8"/>
        <v>8</v>
      </c>
      <c r="C105" t="str">
        <f t="shared" si="9"/>
        <v>N/A</v>
      </c>
      <c r="D105" t="str">
        <f t="shared" si="10"/>
        <v>N/A</v>
      </c>
      <c r="E105" t="str">
        <f t="shared" si="11"/>
        <v>N/A</v>
      </c>
      <c r="F105" t="str">
        <f t="shared" si="12"/>
        <v>N/A</v>
      </c>
      <c r="G105" t="str">
        <f t="shared" si="13"/>
        <v>N/A</v>
      </c>
      <c r="H105" s="122" t="str">
        <f t="shared" si="15"/>
        <v>Short</v>
      </c>
      <c r="N105" s="111" t="s">
        <v>252</v>
      </c>
      <c r="O105" s="111">
        <v>2.35</v>
      </c>
      <c r="P105" s="111">
        <v>2.34</v>
      </c>
      <c r="Q105" s="111">
        <v>21</v>
      </c>
      <c r="R105" s="111" t="s">
        <v>71</v>
      </c>
      <c r="S105" s="111">
        <v>2.2999999999999998</v>
      </c>
      <c r="T105" s="111" t="s">
        <v>71</v>
      </c>
      <c r="U105" s="111" t="s">
        <v>515</v>
      </c>
      <c r="V105" s="111" t="s">
        <v>411</v>
      </c>
    </row>
    <row r="106" spans="1:22" x14ac:dyDescent="0.2">
      <c r="A106" s="111" t="s">
        <v>262</v>
      </c>
      <c r="B106">
        <f t="shared" si="8"/>
        <v>0.13200000000000001</v>
      </c>
      <c r="C106" t="str">
        <f t="shared" si="9"/>
        <v>N/A</v>
      </c>
      <c r="D106" t="str">
        <f t="shared" si="10"/>
        <v>N/A</v>
      </c>
      <c r="E106" t="str">
        <f t="shared" si="11"/>
        <v>N/A</v>
      </c>
      <c r="F106" t="str">
        <f t="shared" si="12"/>
        <v>N/A</v>
      </c>
      <c r="G106" t="str">
        <f t="shared" si="13"/>
        <v>N/A</v>
      </c>
      <c r="H106" s="122" t="str">
        <f t="shared" si="15"/>
        <v>Short</v>
      </c>
      <c r="N106" s="111" t="s">
        <v>253</v>
      </c>
      <c r="O106" s="111">
        <v>7.0000000000000007E-2</v>
      </c>
      <c r="P106" s="111" t="s">
        <v>71</v>
      </c>
      <c r="Q106" s="111" t="s">
        <v>71</v>
      </c>
      <c r="R106" s="111" t="s">
        <v>71</v>
      </c>
      <c r="S106" s="111" t="s">
        <v>71</v>
      </c>
      <c r="T106" s="111" t="s">
        <v>71</v>
      </c>
      <c r="U106" s="111" t="s">
        <v>516</v>
      </c>
      <c r="V106" s="111" t="s">
        <v>411</v>
      </c>
    </row>
    <row r="107" spans="1:22" x14ac:dyDescent="0.2">
      <c r="A107" s="111" t="s">
        <v>263</v>
      </c>
      <c r="B107">
        <f t="shared" si="8"/>
        <v>12</v>
      </c>
      <c r="C107" t="str">
        <f t="shared" si="9"/>
        <v>N/A</v>
      </c>
      <c r="D107" t="str">
        <f t="shared" si="10"/>
        <v>N/A</v>
      </c>
      <c r="E107" t="str">
        <f t="shared" si="11"/>
        <v>N/A</v>
      </c>
      <c r="F107" t="str">
        <f t="shared" si="12"/>
        <v>N/A</v>
      </c>
      <c r="G107" t="str">
        <f t="shared" si="13"/>
        <v>N/A</v>
      </c>
      <c r="H107" s="122" t="str">
        <f t="shared" si="15"/>
        <v>Short</v>
      </c>
      <c r="N107" s="111" t="s">
        <v>254</v>
      </c>
      <c r="O107" s="111">
        <v>1.17</v>
      </c>
      <c r="P107" s="111">
        <v>0</v>
      </c>
      <c r="Q107" s="111">
        <v>26</v>
      </c>
      <c r="R107" s="111" t="s">
        <v>71</v>
      </c>
      <c r="S107" s="111">
        <v>1.18</v>
      </c>
      <c r="T107" s="111" t="s">
        <v>71</v>
      </c>
      <c r="U107" s="111" t="s">
        <v>517</v>
      </c>
      <c r="V107" s="111" t="s">
        <v>411</v>
      </c>
    </row>
    <row r="108" spans="1:22" x14ac:dyDescent="0.2">
      <c r="A108" s="111" t="s">
        <v>264</v>
      </c>
      <c r="B108">
        <f t="shared" si="8"/>
        <v>1.306</v>
      </c>
      <c r="C108">
        <f t="shared" si="9"/>
        <v>1.27</v>
      </c>
      <c r="D108" t="str">
        <f t="shared" si="10"/>
        <v>N/A</v>
      </c>
      <c r="E108" t="str">
        <f t="shared" si="11"/>
        <v>N/A</v>
      </c>
      <c r="F108" t="str">
        <f t="shared" si="12"/>
        <v>N/A</v>
      </c>
      <c r="G108" t="str">
        <f t="shared" si="13"/>
        <v>N/A</v>
      </c>
      <c r="H108" s="122" t="str">
        <f t="shared" si="15"/>
        <v>Long</v>
      </c>
      <c r="N108" s="111" t="s">
        <v>100</v>
      </c>
      <c r="O108" s="111">
        <v>14.95</v>
      </c>
      <c r="P108" s="111">
        <v>14.65</v>
      </c>
      <c r="Q108" s="111">
        <v>6</v>
      </c>
      <c r="R108" s="111" t="s">
        <v>71</v>
      </c>
      <c r="S108" s="111">
        <v>15.2</v>
      </c>
      <c r="T108" s="111" t="s">
        <v>71</v>
      </c>
      <c r="U108" s="111" t="s">
        <v>518</v>
      </c>
      <c r="V108" s="111" t="s">
        <v>411</v>
      </c>
    </row>
    <row r="109" spans="1:22" x14ac:dyDescent="0.2">
      <c r="A109" s="111" t="s">
        <v>106</v>
      </c>
      <c r="B109">
        <f t="shared" si="8"/>
        <v>13.045</v>
      </c>
      <c r="C109">
        <f t="shared" si="9"/>
        <v>12.6</v>
      </c>
      <c r="D109">
        <f t="shared" si="10"/>
        <v>36</v>
      </c>
      <c r="E109" t="str">
        <f t="shared" si="11"/>
        <v>N/A</v>
      </c>
      <c r="F109">
        <f t="shared" si="12"/>
        <v>12.795</v>
      </c>
      <c r="G109" t="str">
        <f t="shared" si="13"/>
        <v>N/A</v>
      </c>
      <c r="H109" s="122" t="str">
        <f t="shared" si="15"/>
        <v>Long</v>
      </c>
      <c r="N109" s="111" t="s">
        <v>101</v>
      </c>
      <c r="O109" s="111">
        <v>1.6240000000000001</v>
      </c>
      <c r="P109" s="111">
        <v>1.5980000000000001</v>
      </c>
      <c r="Q109" s="111">
        <v>24</v>
      </c>
      <c r="R109" s="111">
        <v>34</v>
      </c>
      <c r="S109" s="111">
        <v>1.49</v>
      </c>
      <c r="T109" s="111">
        <v>1.3320000000000001</v>
      </c>
      <c r="U109" s="111" t="s">
        <v>434</v>
      </c>
      <c r="V109" s="111" t="s">
        <v>411</v>
      </c>
    </row>
    <row r="110" spans="1:22" x14ac:dyDescent="0.2">
      <c r="A110" s="111" t="s">
        <v>107</v>
      </c>
      <c r="B110">
        <f t="shared" si="8"/>
        <v>0</v>
      </c>
      <c r="C110">
        <f t="shared" si="9"/>
        <v>0.20899999999999999</v>
      </c>
      <c r="D110" t="str">
        <f t="shared" si="10"/>
        <v>N/A</v>
      </c>
      <c r="E110" t="str">
        <f t="shared" si="11"/>
        <v>N/A</v>
      </c>
      <c r="F110" t="str">
        <f t="shared" si="12"/>
        <v>N/A</v>
      </c>
      <c r="G110" t="str">
        <f t="shared" si="13"/>
        <v>N/A</v>
      </c>
      <c r="H110" s="122" t="str">
        <f t="shared" si="15"/>
        <v>Short</v>
      </c>
      <c r="N110" s="111" t="s">
        <v>255</v>
      </c>
      <c r="O110" s="111">
        <v>0</v>
      </c>
      <c r="P110" s="111">
        <v>7.9000000000000001E-2</v>
      </c>
      <c r="Q110" s="111">
        <v>24</v>
      </c>
      <c r="R110" s="111">
        <v>1</v>
      </c>
      <c r="S110" s="111">
        <v>7.9000000000000001E-2</v>
      </c>
      <c r="T110" s="111">
        <v>0</v>
      </c>
      <c r="U110" s="111" t="s">
        <v>519</v>
      </c>
      <c r="V110" s="111" t="s">
        <v>411</v>
      </c>
    </row>
    <row r="111" spans="1:22" x14ac:dyDescent="0.2">
      <c r="A111" s="111" t="s">
        <v>265</v>
      </c>
      <c r="B111">
        <f t="shared" si="8"/>
        <v>5.0000000000000001E-3</v>
      </c>
      <c r="C111">
        <f t="shared" si="9"/>
        <v>6.0000000000000001E-3</v>
      </c>
      <c r="D111" t="str">
        <f t="shared" si="10"/>
        <v>N/A</v>
      </c>
      <c r="E111">
        <f t="shared" si="11"/>
        <v>11</v>
      </c>
      <c r="F111" t="str">
        <f t="shared" si="12"/>
        <v>N/A</v>
      </c>
      <c r="G111">
        <f t="shared" si="13"/>
        <v>0</v>
      </c>
      <c r="H111" s="122" t="str">
        <f t="shared" si="15"/>
        <v>Short</v>
      </c>
      <c r="N111" s="111" t="s">
        <v>102</v>
      </c>
      <c r="O111" s="111">
        <v>8.3849999999999998</v>
      </c>
      <c r="P111" s="111">
        <v>8</v>
      </c>
      <c r="Q111" s="111">
        <v>8</v>
      </c>
      <c r="R111" s="111" t="s">
        <v>71</v>
      </c>
      <c r="S111" s="111">
        <v>7.94</v>
      </c>
      <c r="T111" s="111" t="s">
        <v>71</v>
      </c>
      <c r="U111" s="111" t="s">
        <v>387</v>
      </c>
      <c r="V111" s="111" t="s">
        <v>411</v>
      </c>
    </row>
    <row r="112" spans="1:22" x14ac:dyDescent="0.2">
      <c r="A112" s="111" t="s">
        <v>108</v>
      </c>
      <c r="B112">
        <f t="shared" si="8"/>
        <v>3.4</v>
      </c>
      <c r="C112">
        <f t="shared" si="9"/>
        <v>3.302</v>
      </c>
      <c r="D112">
        <f t="shared" si="10"/>
        <v>6</v>
      </c>
      <c r="E112">
        <f t="shared" si="11"/>
        <v>15</v>
      </c>
      <c r="F112">
        <f t="shared" si="12"/>
        <v>3.5049999999999999</v>
      </c>
      <c r="G112">
        <f t="shared" si="13"/>
        <v>3.2610000000000001</v>
      </c>
      <c r="H112" s="122" t="str">
        <f t="shared" si="15"/>
        <v>Long</v>
      </c>
      <c r="N112" s="111" t="s">
        <v>103</v>
      </c>
      <c r="O112" s="111">
        <v>2.4300000000000002</v>
      </c>
      <c r="P112" s="111">
        <v>2.4900000000000002</v>
      </c>
      <c r="Q112" s="111">
        <v>29</v>
      </c>
      <c r="R112" s="111">
        <v>9</v>
      </c>
      <c r="S112" s="111">
        <v>2.46</v>
      </c>
      <c r="T112" s="111">
        <v>2.4</v>
      </c>
      <c r="U112" s="111" t="s">
        <v>520</v>
      </c>
      <c r="V112" s="111" t="s">
        <v>411</v>
      </c>
    </row>
    <row r="113" spans="1:22" x14ac:dyDescent="0.2">
      <c r="A113" s="111" t="s">
        <v>266</v>
      </c>
      <c r="B113">
        <f t="shared" si="8"/>
        <v>5.05</v>
      </c>
      <c r="C113" t="str">
        <f t="shared" si="9"/>
        <v>N/A</v>
      </c>
      <c r="D113" t="str">
        <f t="shared" si="10"/>
        <v>N/A</v>
      </c>
      <c r="E113" t="str">
        <f t="shared" si="11"/>
        <v>N/A</v>
      </c>
      <c r="F113" t="str">
        <f t="shared" si="12"/>
        <v>N/A</v>
      </c>
      <c r="G113" t="str">
        <f t="shared" si="13"/>
        <v>N/A</v>
      </c>
      <c r="H113" s="122" t="str">
        <f t="shared" si="15"/>
        <v>Short</v>
      </c>
      <c r="N113" s="111" t="s">
        <v>104</v>
      </c>
      <c r="O113" s="111">
        <v>2.16</v>
      </c>
      <c r="P113" s="111">
        <v>0</v>
      </c>
      <c r="Q113" s="111">
        <v>29</v>
      </c>
      <c r="R113" s="111" t="s">
        <v>71</v>
      </c>
      <c r="S113" s="111">
        <v>3.3</v>
      </c>
      <c r="T113" s="111" t="s">
        <v>71</v>
      </c>
      <c r="U113" s="111" t="s">
        <v>521</v>
      </c>
      <c r="V113" s="111" t="s">
        <v>411</v>
      </c>
    </row>
    <row r="114" spans="1:22" x14ac:dyDescent="0.2">
      <c r="A114" s="111" t="s">
        <v>109</v>
      </c>
      <c r="B114">
        <f t="shared" si="8"/>
        <v>5.96</v>
      </c>
      <c r="C114">
        <f t="shared" si="9"/>
        <v>6.4</v>
      </c>
      <c r="D114" t="str">
        <f t="shared" si="10"/>
        <v>N/A</v>
      </c>
      <c r="E114" t="str">
        <f t="shared" si="11"/>
        <v>N/A</v>
      </c>
      <c r="F114" t="str">
        <f t="shared" si="12"/>
        <v>N/A</v>
      </c>
      <c r="G114" t="str">
        <f t="shared" si="13"/>
        <v>N/A</v>
      </c>
      <c r="H114" s="122" t="str">
        <f t="shared" si="15"/>
        <v>Short</v>
      </c>
      <c r="N114" s="111" t="s">
        <v>105</v>
      </c>
      <c r="O114" s="111">
        <v>1.895</v>
      </c>
      <c r="P114" s="111">
        <v>2.12</v>
      </c>
      <c r="Q114" s="111">
        <v>19</v>
      </c>
      <c r="R114" s="111">
        <v>3</v>
      </c>
      <c r="S114" s="111">
        <v>1.9350000000000001</v>
      </c>
      <c r="T114" s="111">
        <v>1.93</v>
      </c>
      <c r="U114" s="111" t="s">
        <v>522</v>
      </c>
      <c r="V114" s="111" t="s">
        <v>411</v>
      </c>
    </row>
    <row r="115" spans="1:22" x14ac:dyDescent="0.2">
      <c r="A115" s="111" t="s">
        <v>110</v>
      </c>
      <c r="B115">
        <f t="shared" si="8"/>
        <v>3.57</v>
      </c>
      <c r="C115">
        <f t="shared" si="9"/>
        <v>3.83</v>
      </c>
      <c r="D115">
        <f t="shared" si="10"/>
        <v>16</v>
      </c>
      <c r="E115">
        <f t="shared" si="11"/>
        <v>3</v>
      </c>
      <c r="F115">
        <f t="shared" si="12"/>
        <v>3.78</v>
      </c>
      <c r="G115">
        <f t="shared" si="13"/>
        <v>3.53</v>
      </c>
      <c r="H115" s="122" t="str">
        <f t="shared" si="15"/>
        <v>Short</v>
      </c>
      <c r="N115" s="111" t="s">
        <v>793</v>
      </c>
      <c r="O115" s="111">
        <v>3.23</v>
      </c>
      <c r="P115" s="111">
        <v>3.5350000000000001</v>
      </c>
      <c r="Q115" s="111" t="s">
        <v>71</v>
      </c>
      <c r="R115" s="111">
        <v>2</v>
      </c>
      <c r="S115" s="111" t="s">
        <v>71</v>
      </c>
      <c r="T115" s="111">
        <v>3.15</v>
      </c>
      <c r="U115" s="111" t="s">
        <v>384</v>
      </c>
      <c r="V115" s="111" t="s">
        <v>411</v>
      </c>
    </row>
    <row r="116" spans="1:22" x14ac:dyDescent="0.2">
      <c r="A116" s="111" t="s">
        <v>111</v>
      </c>
      <c r="B116">
        <f t="shared" si="8"/>
        <v>7.0000000000000001E-3</v>
      </c>
      <c r="C116">
        <f t="shared" si="9"/>
        <v>0</v>
      </c>
      <c r="D116">
        <f t="shared" si="10"/>
        <v>10</v>
      </c>
      <c r="E116">
        <f t="shared" si="11"/>
        <v>14</v>
      </c>
      <c r="F116">
        <f t="shared" si="12"/>
        <v>0.01</v>
      </c>
      <c r="G116">
        <f t="shared" si="13"/>
        <v>0</v>
      </c>
      <c r="H116" s="122" t="str">
        <f t="shared" si="15"/>
        <v>Long</v>
      </c>
      <c r="N116" s="111" t="s">
        <v>256</v>
      </c>
      <c r="O116" s="111">
        <v>0.11700000000000001</v>
      </c>
      <c r="P116" s="111" t="s">
        <v>71</v>
      </c>
      <c r="Q116" s="111" t="s">
        <v>71</v>
      </c>
      <c r="R116" s="111" t="s">
        <v>71</v>
      </c>
      <c r="S116" s="111" t="s">
        <v>71</v>
      </c>
      <c r="T116" s="111" t="s">
        <v>71</v>
      </c>
      <c r="U116" s="111" t="s">
        <v>523</v>
      </c>
      <c r="V116" s="111" t="s">
        <v>411</v>
      </c>
    </row>
    <row r="117" spans="1:22" x14ac:dyDescent="0.2">
      <c r="A117" s="111" t="s">
        <v>112</v>
      </c>
      <c r="B117">
        <f t="shared" si="8"/>
        <v>7</v>
      </c>
      <c r="C117">
        <f t="shared" si="9"/>
        <v>6.62</v>
      </c>
      <c r="D117">
        <f t="shared" si="10"/>
        <v>20</v>
      </c>
      <c r="E117" t="str">
        <f t="shared" si="11"/>
        <v>N/A</v>
      </c>
      <c r="F117">
        <f t="shared" si="12"/>
        <v>7</v>
      </c>
      <c r="G117" t="str">
        <f t="shared" si="13"/>
        <v>N/A</v>
      </c>
      <c r="H117" s="122" t="str">
        <f t="shared" si="15"/>
        <v>Long</v>
      </c>
      <c r="N117" s="111" t="s">
        <v>257</v>
      </c>
      <c r="O117" s="111">
        <v>0</v>
      </c>
      <c r="P117" s="111" t="s">
        <v>71</v>
      </c>
      <c r="Q117" s="111" t="s">
        <v>71</v>
      </c>
      <c r="R117" s="111" t="s">
        <v>71</v>
      </c>
      <c r="S117" s="111" t="s">
        <v>71</v>
      </c>
      <c r="T117" s="111" t="s">
        <v>71</v>
      </c>
      <c r="U117" s="111" t="s">
        <v>524</v>
      </c>
      <c r="V117" s="111" t="s">
        <v>411</v>
      </c>
    </row>
    <row r="118" spans="1:22" x14ac:dyDescent="0.2">
      <c r="A118" s="111" t="s">
        <v>113</v>
      </c>
      <c r="B118">
        <f t="shared" si="8"/>
        <v>3.8</v>
      </c>
      <c r="C118">
        <f t="shared" si="9"/>
        <v>0</v>
      </c>
      <c r="D118" t="str">
        <f t="shared" si="10"/>
        <v>N/A</v>
      </c>
      <c r="E118" t="str">
        <f t="shared" si="11"/>
        <v>N/A</v>
      </c>
      <c r="F118" t="str">
        <f t="shared" si="12"/>
        <v>N/A</v>
      </c>
      <c r="G118" t="str">
        <f t="shared" si="13"/>
        <v>N/A</v>
      </c>
      <c r="H118" s="122" t="str">
        <f t="shared" si="15"/>
        <v>Long</v>
      </c>
      <c r="N118" s="111" t="s">
        <v>258</v>
      </c>
      <c r="O118" s="111">
        <v>0</v>
      </c>
      <c r="P118" s="111" t="s">
        <v>71</v>
      </c>
      <c r="Q118" s="111" t="s">
        <v>71</v>
      </c>
      <c r="R118" s="111" t="s">
        <v>71</v>
      </c>
      <c r="S118" s="111" t="s">
        <v>71</v>
      </c>
      <c r="T118" s="111" t="s">
        <v>71</v>
      </c>
      <c r="U118" s="111" t="s">
        <v>525</v>
      </c>
      <c r="V118" s="111" t="s">
        <v>411</v>
      </c>
    </row>
    <row r="119" spans="1:22" x14ac:dyDescent="0.2">
      <c r="A119" s="111" t="s">
        <v>114</v>
      </c>
      <c r="B119">
        <f t="shared" si="8"/>
        <v>9.2899999999999991</v>
      </c>
      <c r="C119">
        <f t="shared" si="9"/>
        <v>6.91</v>
      </c>
      <c r="D119">
        <f t="shared" si="10"/>
        <v>0</v>
      </c>
      <c r="E119">
        <f t="shared" si="11"/>
        <v>3</v>
      </c>
      <c r="F119">
        <f t="shared" si="12"/>
        <v>9.2899999999999991</v>
      </c>
      <c r="G119">
        <f t="shared" si="13"/>
        <v>6.9</v>
      </c>
      <c r="H119" s="122" t="str">
        <f t="shared" si="15"/>
        <v>Long</v>
      </c>
      <c r="N119" s="111" t="s">
        <v>259</v>
      </c>
      <c r="O119" s="111">
        <v>1.38</v>
      </c>
      <c r="P119" s="111">
        <v>1.47</v>
      </c>
      <c r="Q119" s="111" t="s">
        <v>71</v>
      </c>
      <c r="R119" s="111" t="s">
        <v>71</v>
      </c>
      <c r="S119" s="111" t="s">
        <v>71</v>
      </c>
      <c r="T119" s="111" t="s">
        <v>71</v>
      </c>
      <c r="U119" s="111" t="s">
        <v>526</v>
      </c>
      <c r="V119" s="111" t="s">
        <v>411</v>
      </c>
    </row>
    <row r="120" spans="1:22" x14ac:dyDescent="0.2">
      <c r="A120" s="111" t="s">
        <v>267</v>
      </c>
      <c r="B120">
        <f t="shared" si="8"/>
        <v>0.16</v>
      </c>
      <c r="C120">
        <f t="shared" si="9"/>
        <v>0</v>
      </c>
      <c r="D120">
        <f t="shared" si="10"/>
        <v>8</v>
      </c>
      <c r="E120">
        <f t="shared" si="11"/>
        <v>14</v>
      </c>
      <c r="F120">
        <f t="shared" si="12"/>
        <v>0.18</v>
      </c>
      <c r="G120">
        <f t="shared" si="13"/>
        <v>0</v>
      </c>
      <c r="H120" s="122" t="str">
        <f t="shared" si="15"/>
        <v>Long</v>
      </c>
      <c r="N120" s="111" t="s">
        <v>260</v>
      </c>
      <c r="O120" s="111">
        <v>0.05</v>
      </c>
      <c r="P120" s="111" t="s">
        <v>71</v>
      </c>
      <c r="Q120" s="111" t="s">
        <v>71</v>
      </c>
      <c r="R120" s="111" t="s">
        <v>71</v>
      </c>
      <c r="S120" s="111" t="s">
        <v>71</v>
      </c>
      <c r="T120" s="111" t="s">
        <v>71</v>
      </c>
      <c r="U120" s="111" t="s">
        <v>527</v>
      </c>
      <c r="V120" s="111" t="s">
        <v>411</v>
      </c>
    </row>
    <row r="121" spans="1:22" x14ac:dyDescent="0.2">
      <c r="A121" s="111" t="s">
        <v>268</v>
      </c>
      <c r="B121">
        <f t="shared" si="8"/>
        <v>0</v>
      </c>
      <c r="C121">
        <f t="shared" si="9"/>
        <v>0.114</v>
      </c>
      <c r="D121" t="str">
        <f t="shared" si="10"/>
        <v>N/A</v>
      </c>
      <c r="E121" t="str">
        <f t="shared" si="11"/>
        <v>N/A</v>
      </c>
      <c r="F121" t="str">
        <f t="shared" si="12"/>
        <v>N/A</v>
      </c>
      <c r="G121" t="str">
        <f t="shared" si="13"/>
        <v>N/A</v>
      </c>
      <c r="H121" s="122" t="str">
        <f t="shared" si="15"/>
        <v>Short</v>
      </c>
      <c r="N121" s="111" t="s">
        <v>261</v>
      </c>
      <c r="O121" s="111">
        <v>8</v>
      </c>
      <c r="P121" s="111" t="s">
        <v>71</v>
      </c>
      <c r="Q121" s="111" t="s">
        <v>71</v>
      </c>
      <c r="R121" s="111" t="s">
        <v>71</v>
      </c>
      <c r="S121" s="111" t="s">
        <v>71</v>
      </c>
      <c r="T121" s="111" t="s">
        <v>71</v>
      </c>
      <c r="U121" s="111" t="s">
        <v>194</v>
      </c>
      <c r="V121" s="111" t="s">
        <v>411</v>
      </c>
    </row>
    <row r="122" spans="1:22" x14ac:dyDescent="0.2">
      <c r="A122" s="111" t="s">
        <v>269</v>
      </c>
      <c r="B122">
        <f t="shared" si="8"/>
        <v>0.35899999999999999</v>
      </c>
      <c r="C122" t="str">
        <f t="shared" si="9"/>
        <v>N/A</v>
      </c>
      <c r="D122" t="str">
        <f t="shared" si="10"/>
        <v>N/A</v>
      </c>
      <c r="E122" t="str">
        <f t="shared" si="11"/>
        <v>N/A</v>
      </c>
      <c r="F122" t="str">
        <f t="shared" si="12"/>
        <v>N/A</v>
      </c>
      <c r="G122" t="str">
        <f t="shared" si="13"/>
        <v>N/A</v>
      </c>
      <c r="H122" s="122" t="str">
        <f t="shared" si="15"/>
        <v>Short</v>
      </c>
      <c r="N122" s="111" t="s">
        <v>262</v>
      </c>
      <c r="O122" s="111">
        <v>0.13200000000000001</v>
      </c>
      <c r="P122" s="111" t="s">
        <v>71</v>
      </c>
      <c r="Q122" s="111" t="s">
        <v>71</v>
      </c>
      <c r="R122" s="111" t="s">
        <v>71</v>
      </c>
      <c r="S122" s="111" t="s">
        <v>71</v>
      </c>
      <c r="T122" s="111" t="s">
        <v>71</v>
      </c>
      <c r="U122" s="111" t="s">
        <v>528</v>
      </c>
      <c r="V122" s="111" t="s">
        <v>411</v>
      </c>
    </row>
    <row r="123" spans="1:22" x14ac:dyDescent="0.2">
      <c r="A123" s="111" t="s">
        <v>115</v>
      </c>
      <c r="B123">
        <f t="shared" si="8"/>
        <v>0</v>
      </c>
      <c r="C123" t="str">
        <f t="shared" si="9"/>
        <v>N/A</v>
      </c>
      <c r="D123" t="str">
        <f t="shared" si="10"/>
        <v>N/A</v>
      </c>
      <c r="E123" t="str">
        <f t="shared" si="11"/>
        <v>N/A</v>
      </c>
      <c r="F123" t="str">
        <f t="shared" si="12"/>
        <v>N/A</v>
      </c>
      <c r="G123" t="str">
        <f t="shared" si="13"/>
        <v>N/A</v>
      </c>
      <c r="H123" s="122" t="str">
        <f t="shared" si="15"/>
        <v>Short</v>
      </c>
      <c r="N123" s="111" t="s">
        <v>263</v>
      </c>
      <c r="O123" s="111">
        <v>12</v>
      </c>
      <c r="P123" s="111" t="s">
        <v>71</v>
      </c>
      <c r="Q123" s="111" t="s">
        <v>71</v>
      </c>
      <c r="R123" s="111" t="s">
        <v>71</v>
      </c>
      <c r="S123" s="111" t="s">
        <v>71</v>
      </c>
      <c r="T123" s="111" t="s">
        <v>71</v>
      </c>
      <c r="U123" s="111" t="s">
        <v>400</v>
      </c>
      <c r="V123" s="111" t="s">
        <v>411</v>
      </c>
    </row>
    <row r="124" spans="1:22" x14ac:dyDescent="0.2">
      <c r="A124" s="111" t="s">
        <v>116</v>
      </c>
      <c r="B124">
        <f t="shared" si="8"/>
        <v>8</v>
      </c>
      <c r="C124">
        <f t="shared" si="9"/>
        <v>8.15</v>
      </c>
      <c r="D124" t="str">
        <f t="shared" si="10"/>
        <v>N/A</v>
      </c>
      <c r="E124">
        <f t="shared" si="11"/>
        <v>30</v>
      </c>
      <c r="F124" t="str">
        <f t="shared" si="12"/>
        <v>N/A</v>
      </c>
      <c r="G124">
        <f t="shared" si="13"/>
        <v>8.35</v>
      </c>
      <c r="H124" s="122" t="str">
        <f t="shared" si="15"/>
        <v>Short</v>
      </c>
      <c r="N124" s="111" t="s">
        <v>264</v>
      </c>
      <c r="O124" s="111">
        <v>1.306</v>
      </c>
      <c r="P124" s="111">
        <v>1.27</v>
      </c>
      <c r="Q124" s="111" t="s">
        <v>71</v>
      </c>
      <c r="R124" s="111" t="s">
        <v>71</v>
      </c>
      <c r="S124" s="111" t="s">
        <v>71</v>
      </c>
      <c r="T124" s="111" t="s">
        <v>71</v>
      </c>
      <c r="U124" s="111" t="s">
        <v>529</v>
      </c>
      <c r="V124" s="111" t="s">
        <v>411</v>
      </c>
    </row>
    <row r="125" spans="1:22" x14ac:dyDescent="0.2">
      <c r="A125" s="111" t="s">
        <v>117</v>
      </c>
      <c r="B125">
        <f t="shared" si="8"/>
        <v>0.40200000000000002</v>
      </c>
      <c r="C125">
        <f t="shared" si="9"/>
        <v>0</v>
      </c>
      <c r="D125">
        <f t="shared" si="10"/>
        <v>8</v>
      </c>
      <c r="E125">
        <f t="shared" si="11"/>
        <v>15</v>
      </c>
      <c r="F125">
        <f t="shared" si="12"/>
        <v>0.378</v>
      </c>
      <c r="G125">
        <f t="shared" si="13"/>
        <v>0.29599999999999999</v>
      </c>
      <c r="H125" s="122" t="str">
        <f t="shared" si="15"/>
        <v>Long</v>
      </c>
      <c r="N125" s="111" t="s">
        <v>106</v>
      </c>
      <c r="O125" s="111">
        <v>13.045</v>
      </c>
      <c r="P125" s="111">
        <v>12.6</v>
      </c>
      <c r="Q125" s="111">
        <v>36</v>
      </c>
      <c r="R125" s="111" t="s">
        <v>71</v>
      </c>
      <c r="S125" s="111">
        <v>12.795</v>
      </c>
      <c r="T125" s="111" t="s">
        <v>71</v>
      </c>
      <c r="U125" s="111" t="s">
        <v>388</v>
      </c>
      <c r="V125" s="111" t="s">
        <v>411</v>
      </c>
    </row>
    <row r="126" spans="1:22" x14ac:dyDescent="0.2">
      <c r="A126" s="111" t="s">
        <v>270</v>
      </c>
      <c r="B126">
        <f t="shared" si="8"/>
        <v>1.24</v>
      </c>
      <c r="C126">
        <f t="shared" si="9"/>
        <v>1.2849999999999999</v>
      </c>
      <c r="D126">
        <f t="shared" si="10"/>
        <v>21</v>
      </c>
      <c r="E126">
        <f t="shared" si="11"/>
        <v>4</v>
      </c>
      <c r="F126">
        <f t="shared" si="12"/>
        <v>0.85599999999999998</v>
      </c>
      <c r="G126">
        <f t="shared" si="13"/>
        <v>1.2450000000000001</v>
      </c>
      <c r="H126" s="124" t="str">
        <f t="shared" si="15"/>
        <v>Short</v>
      </c>
      <c r="N126" s="111" t="s">
        <v>107</v>
      </c>
      <c r="O126" s="111">
        <v>0</v>
      </c>
      <c r="P126" s="111">
        <v>0.20899999999999999</v>
      </c>
      <c r="Q126" s="111" t="s">
        <v>71</v>
      </c>
      <c r="R126" s="111" t="s">
        <v>71</v>
      </c>
      <c r="S126" s="111" t="s">
        <v>71</v>
      </c>
      <c r="T126" s="111" t="s">
        <v>71</v>
      </c>
      <c r="U126" s="111" t="s">
        <v>530</v>
      </c>
      <c r="V126" s="111" t="s">
        <v>411</v>
      </c>
    </row>
    <row r="127" spans="1:22" x14ac:dyDescent="0.2">
      <c r="A127" s="111" t="s">
        <v>118</v>
      </c>
      <c r="B127">
        <f t="shared" si="8"/>
        <v>0.47</v>
      </c>
      <c r="C127">
        <f t="shared" si="9"/>
        <v>0.45</v>
      </c>
      <c r="D127">
        <f t="shared" si="10"/>
        <v>6</v>
      </c>
      <c r="E127">
        <f t="shared" si="11"/>
        <v>11</v>
      </c>
      <c r="F127">
        <f t="shared" si="12"/>
        <v>0.49399999999999999</v>
      </c>
      <c r="G127">
        <f t="shared" si="13"/>
        <v>0.48299999999999998</v>
      </c>
      <c r="H127" s="124" t="str">
        <f t="shared" si="15"/>
        <v>Long</v>
      </c>
      <c r="N127" s="111" t="s">
        <v>265</v>
      </c>
      <c r="O127" s="111">
        <v>5.0000000000000001E-3</v>
      </c>
      <c r="P127" s="111">
        <v>6.0000000000000001E-3</v>
      </c>
      <c r="Q127" s="111" t="s">
        <v>71</v>
      </c>
      <c r="R127" s="111">
        <v>11</v>
      </c>
      <c r="S127" s="111" t="s">
        <v>71</v>
      </c>
      <c r="T127" s="111">
        <v>0</v>
      </c>
      <c r="U127" s="111" t="s">
        <v>531</v>
      </c>
      <c r="V127" s="111" t="s">
        <v>411</v>
      </c>
    </row>
    <row r="128" spans="1:22" x14ac:dyDescent="0.2">
      <c r="A128" s="111" t="s">
        <v>119</v>
      </c>
      <c r="B128">
        <f t="shared" si="8"/>
        <v>3.99</v>
      </c>
      <c r="C128">
        <f t="shared" si="9"/>
        <v>4.125</v>
      </c>
      <c r="D128" t="str">
        <f t="shared" si="10"/>
        <v>N/A</v>
      </c>
      <c r="E128" t="str">
        <f t="shared" si="11"/>
        <v>N/A</v>
      </c>
      <c r="F128" t="str">
        <f t="shared" si="12"/>
        <v>N/A</v>
      </c>
      <c r="G128" t="str">
        <f t="shared" si="13"/>
        <v>N/A</v>
      </c>
      <c r="H128" s="124" t="str">
        <f t="shared" si="15"/>
        <v>Short</v>
      </c>
      <c r="N128" s="111" t="s">
        <v>108</v>
      </c>
      <c r="O128" s="111">
        <v>3.4</v>
      </c>
      <c r="P128" s="111">
        <v>3.302</v>
      </c>
      <c r="Q128" s="111">
        <v>6</v>
      </c>
      <c r="R128" s="111">
        <v>15</v>
      </c>
      <c r="S128" s="111">
        <v>3.5049999999999999</v>
      </c>
      <c r="T128" s="111">
        <v>3.2610000000000001</v>
      </c>
      <c r="U128" s="111" t="s">
        <v>385</v>
      </c>
      <c r="V128" s="111" t="s">
        <v>411</v>
      </c>
    </row>
    <row r="129" spans="1:22" x14ac:dyDescent="0.2">
      <c r="A129" s="111" t="s">
        <v>120</v>
      </c>
      <c r="B129">
        <f t="shared" si="8"/>
        <v>5215.5698000000002</v>
      </c>
      <c r="C129">
        <f t="shared" si="9"/>
        <v>5082.6400999999996</v>
      </c>
      <c r="D129">
        <f t="shared" si="10"/>
        <v>7</v>
      </c>
      <c r="E129">
        <f t="shared" si="11"/>
        <v>25</v>
      </c>
      <c r="F129">
        <f t="shared" si="12"/>
        <v>5183.7402000000002</v>
      </c>
      <c r="G129">
        <f t="shared" si="13"/>
        <v>5088.3100999999997</v>
      </c>
      <c r="H129" s="124" t="str">
        <f t="shared" si="15"/>
        <v>Long</v>
      </c>
      <c r="N129" s="111" t="s">
        <v>785</v>
      </c>
      <c r="O129" s="111">
        <v>1.94</v>
      </c>
      <c r="P129" s="111">
        <v>1.87</v>
      </c>
      <c r="Q129" s="111">
        <v>7</v>
      </c>
      <c r="R129" s="111">
        <v>24</v>
      </c>
      <c r="S129" s="111">
        <v>2.0099999999999998</v>
      </c>
      <c r="T129" s="111">
        <v>1.9750000000000001</v>
      </c>
      <c r="U129" s="111" t="s">
        <v>785</v>
      </c>
      <c r="V129" s="111" t="s">
        <v>411</v>
      </c>
    </row>
    <row r="130" spans="1:22" x14ac:dyDescent="0.2">
      <c r="A130" s="111" t="s">
        <v>271</v>
      </c>
      <c r="B130">
        <f t="shared" si="8"/>
        <v>1228.6899000000001</v>
      </c>
      <c r="C130">
        <f t="shared" si="9"/>
        <v>1199.05</v>
      </c>
      <c r="D130">
        <f t="shared" si="10"/>
        <v>7</v>
      </c>
      <c r="E130">
        <f t="shared" si="11"/>
        <v>24</v>
      </c>
      <c r="F130">
        <f t="shared" si="12"/>
        <v>1224.48</v>
      </c>
      <c r="G130">
        <f t="shared" si="13"/>
        <v>1187.7</v>
      </c>
      <c r="H130" s="124" t="str">
        <f t="shared" si="15"/>
        <v>Long</v>
      </c>
      <c r="N130" s="111" t="s">
        <v>266</v>
      </c>
      <c r="O130" s="111">
        <v>5.05</v>
      </c>
      <c r="P130" s="111" t="s">
        <v>71</v>
      </c>
      <c r="Q130" s="111" t="s">
        <v>71</v>
      </c>
      <c r="R130" s="111" t="s">
        <v>71</v>
      </c>
      <c r="S130" s="111" t="s">
        <v>71</v>
      </c>
      <c r="T130" s="111" t="s">
        <v>71</v>
      </c>
      <c r="U130" s="111" t="s">
        <v>532</v>
      </c>
      <c r="V130" s="111" t="s">
        <v>411</v>
      </c>
    </row>
    <row r="131" spans="1:22" x14ac:dyDescent="0.2">
      <c r="A131" s="111" t="s">
        <v>121</v>
      </c>
      <c r="B131">
        <f t="shared" si="8"/>
        <v>859.04</v>
      </c>
      <c r="C131">
        <f t="shared" si="9"/>
        <v>0</v>
      </c>
      <c r="D131">
        <f t="shared" si="10"/>
        <v>18</v>
      </c>
      <c r="E131">
        <f t="shared" si="11"/>
        <v>28</v>
      </c>
      <c r="F131">
        <f t="shared" si="12"/>
        <v>479.48</v>
      </c>
      <c r="G131">
        <f t="shared" si="13"/>
        <v>425.69</v>
      </c>
      <c r="H131" s="124" t="str">
        <f t="shared" si="15"/>
        <v>Long</v>
      </c>
      <c r="N131" s="111" t="s">
        <v>109</v>
      </c>
      <c r="O131" s="111">
        <v>5.96</v>
      </c>
      <c r="P131" s="111">
        <v>6.4</v>
      </c>
      <c r="Q131" s="111" t="s">
        <v>71</v>
      </c>
      <c r="R131" s="111" t="s">
        <v>71</v>
      </c>
      <c r="S131" s="111" t="s">
        <v>71</v>
      </c>
      <c r="T131" s="111" t="s">
        <v>71</v>
      </c>
      <c r="U131" s="111" t="s">
        <v>50</v>
      </c>
      <c r="V131" s="111" t="s">
        <v>411</v>
      </c>
    </row>
    <row r="132" spans="1:22" x14ac:dyDescent="0.2">
      <c r="A132" s="111" t="s">
        <v>272</v>
      </c>
      <c r="B132">
        <f t="shared" si="8"/>
        <v>2046.3</v>
      </c>
      <c r="C132">
        <f t="shared" si="9"/>
        <v>2079.7800000000002</v>
      </c>
      <c r="D132" t="str">
        <f t="shared" si="10"/>
        <v>N/A</v>
      </c>
      <c r="E132">
        <f t="shared" si="11"/>
        <v>7</v>
      </c>
      <c r="F132" t="str">
        <f t="shared" si="12"/>
        <v>N/A</v>
      </c>
      <c r="G132">
        <f t="shared" si="13"/>
        <v>1999.83</v>
      </c>
      <c r="H132" s="124" t="str">
        <f t="shared" si="15"/>
        <v>Short</v>
      </c>
      <c r="N132" s="111" t="s">
        <v>110</v>
      </c>
      <c r="O132" s="111">
        <v>3.57</v>
      </c>
      <c r="P132" s="111">
        <v>3.83</v>
      </c>
      <c r="Q132" s="111">
        <v>16</v>
      </c>
      <c r="R132" s="111">
        <v>3</v>
      </c>
      <c r="S132" s="111">
        <v>3.78</v>
      </c>
      <c r="T132" s="111">
        <v>3.53</v>
      </c>
      <c r="U132" s="111" t="s">
        <v>533</v>
      </c>
      <c r="V132" s="111" t="s">
        <v>411</v>
      </c>
    </row>
    <row r="133" spans="1:22" x14ac:dyDescent="0.2">
      <c r="A133" s="111" t="s">
        <v>273</v>
      </c>
      <c r="B133">
        <f t="shared" ref="B133:B196" si="16">VLOOKUP($A133,$N$5:$U$375,2,FALSE)</f>
        <v>3865.97</v>
      </c>
      <c r="C133">
        <f t="shared" ref="C133:C196" si="17">VLOOKUP($A133,$N$5:$U$375,3,FALSE)</f>
        <v>3765.8600999999999</v>
      </c>
      <c r="D133">
        <f t="shared" ref="D133:D196" si="18">VLOOKUP($A133,$N$5:$U$375,4,FALSE)</f>
        <v>38</v>
      </c>
      <c r="E133" t="str">
        <f t="shared" ref="E133:E196" si="19">VLOOKUP($A133,$N$5:$U$375,5,FALSE)</f>
        <v>N/A</v>
      </c>
      <c r="F133">
        <f t="shared" ref="F133:F196" si="20">VLOOKUP($A133,$N$5:$U$375,6,FALSE)</f>
        <v>3683.8400999999999</v>
      </c>
      <c r="G133" t="str">
        <f t="shared" ref="G133:G196" si="21">VLOOKUP($A133,$N$5:$U$375,7,FALSE)</f>
        <v>N/A</v>
      </c>
      <c r="H133" s="124" t="str">
        <f t="shared" si="15"/>
        <v>Long</v>
      </c>
      <c r="N133" s="111" t="s">
        <v>111</v>
      </c>
      <c r="O133" s="111">
        <v>7.0000000000000001E-3</v>
      </c>
      <c r="P133" s="111">
        <v>0</v>
      </c>
      <c r="Q133" s="111">
        <v>10</v>
      </c>
      <c r="R133" s="111">
        <v>14</v>
      </c>
      <c r="S133" s="111">
        <v>0.01</v>
      </c>
      <c r="T133" s="111">
        <v>0</v>
      </c>
      <c r="U133" s="111" t="s">
        <v>534</v>
      </c>
      <c r="V133" s="111" t="s">
        <v>411</v>
      </c>
    </row>
    <row r="134" spans="1:22" x14ac:dyDescent="0.2">
      <c r="A134" s="111" t="s">
        <v>381</v>
      </c>
      <c r="B134">
        <f t="shared" si="16"/>
        <v>0</v>
      </c>
      <c r="C134">
        <f t="shared" si="17"/>
        <v>890.95</v>
      </c>
      <c r="D134" t="str">
        <f t="shared" si="18"/>
        <v>N/A</v>
      </c>
      <c r="E134" t="str">
        <f t="shared" si="19"/>
        <v>N/A</v>
      </c>
      <c r="F134" t="str">
        <f t="shared" si="20"/>
        <v>N/A</v>
      </c>
      <c r="G134" t="str">
        <f t="shared" si="21"/>
        <v>N/A</v>
      </c>
      <c r="H134" s="124" t="str">
        <f t="shared" si="15"/>
        <v>Short</v>
      </c>
      <c r="N134" s="111" t="s">
        <v>112</v>
      </c>
      <c r="O134" s="111">
        <v>7</v>
      </c>
      <c r="P134" s="111">
        <v>6.62</v>
      </c>
      <c r="Q134" s="111">
        <v>20</v>
      </c>
      <c r="R134" s="111" t="s">
        <v>71</v>
      </c>
      <c r="S134" s="111">
        <v>7</v>
      </c>
      <c r="T134" s="111" t="s">
        <v>71</v>
      </c>
      <c r="U134" s="111" t="s">
        <v>535</v>
      </c>
      <c r="V134" s="111" t="s">
        <v>411</v>
      </c>
    </row>
    <row r="135" spans="1:22" x14ac:dyDescent="0.2">
      <c r="A135" s="111" t="s">
        <v>122</v>
      </c>
      <c r="B135">
        <f t="shared" si="16"/>
        <v>2735.28</v>
      </c>
      <c r="C135">
        <f t="shared" si="17"/>
        <v>2817.3899000000001</v>
      </c>
      <c r="D135" t="str">
        <f t="shared" si="18"/>
        <v>N/A</v>
      </c>
      <c r="E135" t="str">
        <f t="shared" si="19"/>
        <v>N/A</v>
      </c>
      <c r="F135" t="str">
        <f t="shared" si="20"/>
        <v>N/A</v>
      </c>
      <c r="G135" t="str">
        <f t="shared" si="21"/>
        <v>N/A</v>
      </c>
      <c r="H135" s="124" t="str">
        <f t="shared" si="15"/>
        <v>Short</v>
      </c>
      <c r="N135" s="111" t="s">
        <v>113</v>
      </c>
      <c r="O135" s="111">
        <v>3.8</v>
      </c>
      <c r="P135" s="111">
        <v>0</v>
      </c>
      <c r="Q135" s="111" t="s">
        <v>71</v>
      </c>
      <c r="R135" s="111" t="s">
        <v>71</v>
      </c>
      <c r="S135" s="111" t="s">
        <v>71</v>
      </c>
      <c r="T135" s="111" t="s">
        <v>71</v>
      </c>
      <c r="U135" s="111" t="s">
        <v>59</v>
      </c>
      <c r="V135" s="111" t="s">
        <v>411</v>
      </c>
    </row>
    <row r="136" spans="1:22" x14ac:dyDescent="0.2">
      <c r="A136" s="111" t="s">
        <v>274</v>
      </c>
      <c r="B136">
        <f t="shared" si="16"/>
        <v>5527.77</v>
      </c>
      <c r="C136">
        <f t="shared" si="17"/>
        <v>5205.75</v>
      </c>
      <c r="D136" t="str">
        <f t="shared" si="18"/>
        <v>N/A</v>
      </c>
      <c r="E136" t="str">
        <f t="shared" si="19"/>
        <v>N/A</v>
      </c>
      <c r="F136" t="str">
        <f t="shared" si="20"/>
        <v>N/A</v>
      </c>
      <c r="G136" t="str">
        <f t="shared" si="21"/>
        <v>N/A</v>
      </c>
      <c r="H136" s="124" t="str">
        <f t="shared" si="15"/>
        <v>Long</v>
      </c>
      <c r="N136" s="111" t="s">
        <v>114</v>
      </c>
      <c r="O136" s="111">
        <v>9.2899999999999991</v>
      </c>
      <c r="P136" s="111">
        <v>6.91</v>
      </c>
      <c r="Q136" s="111">
        <v>0</v>
      </c>
      <c r="R136" s="111">
        <v>3</v>
      </c>
      <c r="S136" s="111">
        <v>9.2899999999999991</v>
      </c>
      <c r="T136" s="111">
        <v>6.9</v>
      </c>
      <c r="U136" s="111" t="s">
        <v>536</v>
      </c>
      <c r="V136" s="111" t="s">
        <v>411</v>
      </c>
    </row>
    <row r="137" spans="1:22" x14ac:dyDescent="0.2">
      <c r="A137" s="111" t="s">
        <v>275</v>
      </c>
      <c r="B137">
        <f t="shared" si="16"/>
        <v>740.59</v>
      </c>
      <c r="C137">
        <f t="shared" si="17"/>
        <v>755.09</v>
      </c>
      <c r="D137">
        <f t="shared" si="18"/>
        <v>18</v>
      </c>
      <c r="E137">
        <f t="shared" si="19"/>
        <v>6</v>
      </c>
      <c r="F137">
        <f t="shared" si="20"/>
        <v>683.7</v>
      </c>
      <c r="G137">
        <f t="shared" si="21"/>
        <v>712.92</v>
      </c>
      <c r="H137" s="111"/>
      <c r="N137" s="111" t="s">
        <v>267</v>
      </c>
      <c r="O137" s="111">
        <v>0.16</v>
      </c>
      <c r="P137" s="111">
        <v>0</v>
      </c>
      <c r="Q137" s="111">
        <v>8</v>
      </c>
      <c r="R137" s="111">
        <v>14</v>
      </c>
      <c r="S137" s="111">
        <v>0.18</v>
      </c>
      <c r="T137" s="111">
        <v>0</v>
      </c>
      <c r="U137" s="111" t="s">
        <v>537</v>
      </c>
      <c r="V137" s="111" t="s">
        <v>411</v>
      </c>
    </row>
    <row r="138" spans="1:22" x14ac:dyDescent="0.2">
      <c r="A138" s="111" t="s">
        <v>382</v>
      </c>
      <c r="B138">
        <f t="shared" si="16"/>
        <v>151.12</v>
      </c>
      <c r="C138">
        <f t="shared" si="17"/>
        <v>156.66999999999999</v>
      </c>
      <c r="D138">
        <f t="shared" si="18"/>
        <v>19</v>
      </c>
      <c r="E138">
        <f t="shared" si="19"/>
        <v>8</v>
      </c>
      <c r="F138">
        <f t="shared" si="20"/>
        <v>171.27</v>
      </c>
      <c r="G138">
        <f t="shared" si="21"/>
        <v>156.27000000000001</v>
      </c>
      <c r="H138" s="111"/>
      <c r="N138" s="111" t="s">
        <v>268</v>
      </c>
      <c r="O138" s="111">
        <v>0</v>
      </c>
      <c r="P138" s="111">
        <v>0.114</v>
      </c>
      <c r="Q138" s="111" t="s">
        <v>71</v>
      </c>
      <c r="R138" s="111" t="s">
        <v>71</v>
      </c>
      <c r="S138" s="111" t="s">
        <v>71</v>
      </c>
      <c r="T138" s="111" t="s">
        <v>71</v>
      </c>
      <c r="U138" s="111" t="s">
        <v>538</v>
      </c>
      <c r="V138" s="111" t="s">
        <v>411</v>
      </c>
    </row>
    <row r="139" spans="1:22" x14ac:dyDescent="0.2">
      <c r="A139" s="111" t="s">
        <v>123</v>
      </c>
      <c r="B139">
        <f t="shared" si="16"/>
        <v>0.7</v>
      </c>
      <c r="C139">
        <f t="shared" si="17"/>
        <v>0</v>
      </c>
      <c r="D139" t="str">
        <f t="shared" si="18"/>
        <v>N/A</v>
      </c>
      <c r="E139" t="str">
        <f t="shared" si="19"/>
        <v>N/A</v>
      </c>
      <c r="F139" t="str">
        <f t="shared" si="20"/>
        <v>N/A</v>
      </c>
      <c r="G139" t="str">
        <f t="shared" si="21"/>
        <v>N/A</v>
      </c>
      <c r="H139" s="111"/>
      <c r="N139" s="111" t="s">
        <v>794</v>
      </c>
      <c r="O139" s="111">
        <v>3.38</v>
      </c>
      <c r="P139" s="111">
        <v>3.24</v>
      </c>
      <c r="Q139" s="111">
        <v>6</v>
      </c>
      <c r="R139" s="111">
        <v>38</v>
      </c>
      <c r="S139" s="111">
        <v>3.33</v>
      </c>
      <c r="T139" s="111">
        <v>3.35</v>
      </c>
      <c r="U139" s="111" t="s">
        <v>795</v>
      </c>
      <c r="V139" s="111" t="s">
        <v>411</v>
      </c>
    </row>
    <row r="140" spans="1:22" x14ac:dyDescent="0.2">
      <c r="A140" s="111" t="s">
        <v>124</v>
      </c>
      <c r="B140">
        <f t="shared" si="16"/>
        <v>2061.6898999999999</v>
      </c>
      <c r="C140">
        <f t="shared" si="17"/>
        <v>2011.85</v>
      </c>
      <c r="D140">
        <f t="shared" si="18"/>
        <v>7</v>
      </c>
      <c r="E140">
        <f t="shared" si="19"/>
        <v>25</v>
      </c>
      <c r="F140">
        <f t="shared" si="20"/>
        <v>2053.5801000000001</v>
      </c>
      <c r="G140">
        <f t="shared" si="21"/>
        <v>2013.76</v>
      </c>
      <c r="H140" s="111"/>
      <c r="N140" s="111" t="s">
        <v>762</v>
      </c>
      <c r="O140" s="111">
        <v>6.4799999999999996E-2</v>
      </c>
      <c r="P140" s="111">
        <v>6.3299999999999995E-2</v>
      </c>
      <c r="Q140" s="111">
        <v>9</v>
      </c>
      <c r="R140" s="111" t="s">
        <v>71</v>
      </c>
      <c r="S140" s="111">
        <v>6.6000000000000003E-2</v>
      </c>
      <c r="T140" s="111" t="s">
        <v>71</v>
      </c>
      <c r="U140" s="111" t="s">
        <v>741</v>
      </c>
      <c r="V140" s="111" t="s">
        <v>411</v>
      </c>
    </row>
    <row r="141" spans="1:22" x14ac:dyDescent="0.2">
      <c r="A141" s="111" t="s">
        <v>125</v>
      </c>
      <c r="B141">
        <f t="shared" si="16"/>
        <v>2.19</v>
      </c>
      <c r="C141">
        <f t="shared" si="17"/>
        <v>1.95</v>
      </c>
      <c r="D141">
        <f t="shared" si="18"/>
        <v>16</v>
      </c>
      <c r="E141" t="str">
        <f t="shared" si="19"/>
        <v>N/A</v>
      </c>
      <c r="F141">
        <f t="shared" si="20"/>
        <v>2.11</v>
      </c>
      <c r="G141" t="str">
        <f t="shared" si="21"/>
        <v>N/A</v>
      </c>
      <c r="H141" s="111"/>
      <c r="N141" s="111" t="s">
        <v>269</v>
      </c>
      <c r="O141" s="111">
        <v>0.35899999999999999</v>
      </c>
      <c r="P141" s="111" t="s">
        <v>71</v>
      </c>
      <c r="Q141" s="111" t="s">
        <v>71</v>
      </c>
      <c r="R141" s="111" t="s">
        <v>71</v>
      </c>
      <c r="S141" s="111" t="s">
        <v>71</v>
      </c>
      <c r="T141" s="111" t="s">
        <v>71</v>
      </c>
      <c r="U141" s="111" t="s">
        <v>539</v>
      </c>
      <c r="V141" s="111" t="s">
        <v>411</v>
      </c>
    </row>
    <row r="142" spans="1:22" x14ac:dyDescent="0.2">
      <c r="A142" s="111" t="s">
        <v>276</v>
      </c>
      <c r="B142">
        <f t="shared" si="16"/>
        <v>1.9E-2</v>
      </c>
      <c r="C142">
        <f t="shared" si="17"/>
        <v>0</v>
      </c>
      <c r="D142" t="str">
        <f t="shared" si="18"/>
        <v>N/A</v>
      </c>
      <c r="E142" t="str">
        <f t="shared" si="19"/>
        <v>N/A</v>
      </c>
      <c r="F142" t="str">
        <f t="shared" si="20"/>
        <v>N/A</v>
      </c>
      <c r="G142" t="str">
        <f t="shared" si="21"/>
        <v>N/A</v>
      </c>
      <c r="H142" s="111"/>
      <c r="N142" s="111" t="s">
        <v>115</v>
      </c>
      <c r="O142" s="111">
        <v>0</v>
      </c>
      <c r="P142" s="111" t="s">
        <v>71</v>
      </c>
      <c r="Q142" s="111" t="s">
        <v>71</v>
      </c>
      <c r="R142" s="111" t="s">
        <v>71</v>
      </c>
      <c r="S142" s="111" t="s">
        <v>71</v>
      </c>
      <c r="T142" s="111" t="s">
        <v>71</v>
      </c>
      <c r="U142" s="111" t="s">
        <v>540</v>
      </c>
      <c r="V142" s="111" t="s">
        <v>411</v>
      </c>
    </row>
    <row r="143" spans="1:22" x14ac:dyDescent="0.2">
      <c r="A143" s="111" t="s">
        <v>126</v>
      </c>
      <c r="B143">
        <f t="shared" si="16"/>
        <v>24.16</v>
      </c>
      <c r="C143">
        <f t="shared" si="17"/>
        <v>23.24</v>
      </c>
      <c r="D143">
        <f t="shared" si="18"/>
        <v>28</v>
      </c>
      <c r="E143" t="str">
        <f t="shared" si="19"/>
        <v>N/A</v>
      </c>
      <c r="F143">
        <f t="shared" si="20"/>
        <v>23.36</v>
      </c>
      <c r="G143" t="str">
        <f t="shared" si="21"/>
        <v>N/A</v>
      </c>
      <c r="H143" s="111"/>
      <c r="N143" s="111" t="s">
        <v>116</v>
      </c>
      <c r="O143" s="111">
        <v>8</v>
      </c>
      <c r="P143" s="111">
        <v>8.15</v>
      </c>
      <c r="Q143" s="111" t="s">
        <v>71</v>
      </c>
      <c r="R143" s="111">
        <v>30</v>
      </c>
      <c r="S143" s="111" t="s">
        <v>71</v>
      </c>
      <c r="T143" s="111">
        <v>8.35</v>
      </c>
      <c r="U143" s="111" t="s">
        <v>60</v>
      </c>
      <c r="V143" s="111" t="s">
        <v>411</v>
      </c>
    </row>
    <row r="144" spans="1:22" x14ac:dyDescent="0.2">
      <c r="A144" s="111" t="s">
        <v>127</v>
      </c>
      <c r="B144">
        <f t="shared" si="16"/>
        <v>0</v>
      </c>
      <c r="C144" t="str">
        <f t="shared" si="17"/>
        <v>N/A</v>
      </c>
      <c r="D144" t="str">
        <f t="shared" si="18"/>
        <v>N/A</v>
      </c>
      <c r="E144" t="str">
        <f t="shared" si="19"/>
        <v>N/A</v>
      </c>
      <c r="F144" t="str">
        <f t="shared" si="20"/>
        <v>N/A</v>
      </c>
      <c r="G144" t="str">
        <f t="shared" si="21"/>
        <v>N/A</v>
      </c>
      <c r="H144" s="111"/>
      <c r="N144" s="111" t="s">
        <v>117</v>
      </c>
      <c r="O144" s="111">
        <v>0.40200000000000002</v>
      </c>
      <c r="P144" s="111">
        <v>0</v>
      </c>
      <c r="Q144" s="111">
        <v>8</v>
      </c>
      <c r="R144" s="111">
        <v>15</v>
      </c>
      <c r="S144" s="111">
        <v>0.378</v>
      </c>
      <c r="T144" s="111">
        <v>0.29599999999999999</v>
      </c>
      <c r="U144" s="111" t="s">
        <v>541</v>
      </c>
      <c r="V144" s="111" t="s">
        <v>411</v>
      </c>
    </row>
    <row r="145" spans="1:22" x14ac:dyDescent="0.2">
      <c r="A145" s="111" t="s">
        <v>277</v>
      </c>
      <c r="B145">
        <f t="shared" si="16"/>
        <v>0</v>
      </c>
      <c r="C145" t="str">
        <f t="shared" si="17"/>
        <v>N/A</v>
      </c>
      <c r="D145" t="str">
        <f t="shared" si="18"/>
        <v>N/A</v>
      </c>
      <c r="E145" t="str">
        <f t="shared" si="19"/>
        <v>N/A</v>
      </c>
      <c r="F145" t="str">
        <f t="shared" si="20"/>
        <v>N/A</v>
      </c>
      <c r="G145" t="str">
        <f t="shared" si="21"/>
        <v>N/A</v>
      </c>
      <c r="H145" s="111"/>
      <c r="N145" s="111" t="s">
        <v>270</v>
      </c>
      <c r="O145" s="111">
        <v>1.24</v>
      </c>
      <c r="P145" s="111">
        <v>1.2849999999999999</v>
      </c>
      <c r="Q145" s="111">
        <v>21</v>
      </c>
      <c r="R145" s="111">
        <v>4</v>
      </c>
      <c r="S145" s="111">
        <v>0.85599999999999998</v>
      </c>
      <c r="T145" s="111">
        <v>1.2450000000000001</v>
      </c>
      <c r="U145" s="111" t="s">
        <v>542</v>
      </c>
      <c r="V145" s="111" t="s">
        <v>411</v>
      </c>
    </row>
    <row r="146" spans="1:22" x14ac:dyDescent="0.2">
      <c r="A146" s="111" t="s">
        <v>403</v>
      </c>
      <c r="B146">
        <f t="shared" si="16"/>
        <v>2762.1698999999999</v>
      </c>
      <c r="C146">
        <f t="shared" si="17"/>
        <v>2703.73</v>
      </c>
      <c r="D146">
        <f t="shared" si="18"/>
        <v>14</v>
      </c>
      <c r="E146">
        <f t="shared" si="19"/>
        <v>26</v>
      </c>
      <c r="F146">
        <f t="shared" si="20"/>
        <v>2698.5601000000001</v>
      </c>
      <c r="G146">
        <f t="shared" si="21"/>
        <v>2624.8501000000001</v>
      </c>
      <c r="H146" s="111"/>
      <c r="N146" s="111" t="s">
        <v>118</v>
      </c>
      <c r="O146" s="111">
        <v>0.47</v>
      </c>
      <c r="P146" s="111">
        <v>0.45</v>
      </c>
      <c r="Q146" s="111">
        <v>6</v>
      </c>
      <c r="R146" s="111">
        <v>11</v>
      </c>
      <c r="S146" s="111">
        <v>0.49399999999999999</v>
      </c>
      <c r="T146" s="111">
        <v>0.48299999999999998</v>
      </c>
      <c r="U146" s="111" t="s">
        <v>391</v>
      </c>
      <c r="V146" s="111" t="s">
        <v>411</v>
      </c>
    </row>
    <row r="147" spans="1:22" x14ac:dyDescent="0.2">
      <c r="A147" s="111" t="s">
        <v>278</v>
      </c>
      <c r="B147">
        <f t="shared" si="16"/>
        <v>0.48</v>
      </c>
      <c r="C147" t="str">
        <f t="shared" si="17"/>
        <v>N/A</v>
      </c>
      <c r="D147" t="str">
        <f t="shared" si="18"/>
        <v>N/A</v>
      </c>
      <c r="E147" t="str">
        <f t="shared" si="19"/>
        <v>N/A</v>
      </c>
      <c r="F147" t="str">
        <f t="shared" si="20"/>
        <v>N/A</v>
      </c>
      <c r="G147" t="str">
        <f t="shared" si="21"/>
        <v>N/A</v>
      </c>
      <c r="H147" s="111"/>
      <c r="N147" s="111" t="s">
        <v>119</v>
      </c>
      <c r="O147" s="111">
        <v>3.99</v>
      </c>
      <c r="P147" s="111">
        <v>4.125</v>
      </c>
      <c r="Q147" s="111" t="s">
        <v>71</v>
      </c>
      <c r="R147" s="111" t="s">
        <v>71</v>
      </c>
      <c r="S147" s="111" t="s">
        <v>71</v>
      </c>
      <c r="T147" s="111" t="s">
        <v>71</v>
      </c>
      <c r="U147" s="111" t="s">
        <v>543</v>
      </c>
      <c r="V147" s="111" t="s">
        <v>411</v>
      </c>
    </row>
    <row r="148" spans="1:22" x14ac:dyDescent="0.2">
      <c r="A148" s="111" t="s">
        <v>279</v>
      </c>
      <c r="B148">
        <f t="shared" si="16"/>
        <v>0</v>
      </c>
      <c r="C148" t="str">
        <f t="shared" si="17"/>
        <v>N/A</v>
      </c>
      <c r="D148" t="str">
        <f t="shared" si="18"/>
        <v>N/A</v>
      </c>
      <c r="E148" t="str">
        <f t="shared" si="19"/>
        <v>N/A</v>
      </c>
      <c r="F148" t="str">
        <f t="shared" si="20"/>
        <v>N/A</v>
      </c>
      <c r="G148" t="str">
        <f t="shared" si="21"/>
        <v>N/A</v>
      </c>
      <c r="H148" s="111"/>
      <c r="N148" s="111" t="s">
        <v>120</v>
      </c>
      <c r="O148" s="111">
        <v>5215.5698000000002</v>
      </c>
      <c r="P148" s="111">
        <v>5082.6400999999996</v>
      </c>
      <c r="Q148" s="111">
        <v>7</v>
      </c>
      <c r="R148" s="111">
        <v>25</v>
      </c>
      <c r="S148" s="111">
        <v>5183.7402000000002</v>
      </c>
      <c r="T148" s="111">
        <v>5088.3100999999997</v>
      </c>
      <c r="U148" s="111" t="s">
        <v>13</v>
      </c>
      <c r="V148" s="111" t="s">
        <v>411</v>
      </c>
    </row>
    <row r="149" spans="1:22" x14ac:dyDescent="0.2">
      <c r="A149" s="111" t="s">
        <v>280</v>
      </c>
      <c r="B149">
        <f t="shared" si="16"/>
        <v>0</v>
      </c>
      <c r="C149" t="str">
        <f t="shared" si="17"/>
        <v>N/A</v>
      </c>
      <c r="D149" t="str">
        <f t="shared" si="18"/>
        <v>N/A</v>
      </c>
      <c r="E149" t="str">
        <f t="shared" si="19"/>
        <v>N/A</v>
      </c>
      <c r="F149" t="str">
        <f t="shared" si="20"/>
        <v>N/A</v>
      </c>
      <c r="G149" t="str">
        <f t="shared" si="21"/>
        <v>N/A</v>
      </c>
      <c r="H149" s="111"/>
      <c r="N149" s="111" t="s">
        <v>796</v>
      </c>
      <c r="O149" s="111">
        <v>8308.1103999999996</v>
      </c>
      <c r="P149" s="111">
        <v>8502.6201000000001</v>
      </c>
      <c r="Q149" s="111" t="s">
        <v>71</v>
      </c>
      <c r="R149" s="111">
        <v>3</v>
      </c>
      <c r="S149" s="111" t="s">
        <v>71</v>
      </c>
      <c r="T149" s="111">
        <v>8140.3798999999999</v>
      </c>
      <c r="U149" s="111" t="s">
        <v>796</v>
      </c>
      <c r="V149" s="111" t="s">
        <v>411</v>
      </c>
    </row>
    <row r="150" spans="1:22" x14ac:dyDescent="0.2">
      <c r="A150" s="111" t="s">
        <v>281</v>
      </c>
      <c r="B150">
        <f t="shared" si="16"/>
        <v>1.2</v>
      </c>
      <c r="C150">
        <f t="shared" si="17"/>
        <v>0</v>
      </c>
      <c r="D150" t="str">
        <f t="shared" si="18"/>
        <v>N/A</v>
      </c>
      <c r="E150" t="str">
        <f t="shared" si="19"/>
        <v>N/A</v>
      </c>
      <c r="F150" t="str">
        <f t="shared" si="20"/>
        <v>N/A</v>
      </c>
      <c r="G150" t="str">
        <f t="shared" si="21"/>
        <v>N/A</v>
      </c>
      <c r="H150" s="111"/>
      <c r="N150" s="111" t="s">
        <v>797</v>
      </c>
      <c r="O150" s="111">
        <v>5600.3701000000001</v>
      </c>
      <c r="P150" s="111">
        <v>5766.3397999999997</v>
      </c>
      <c r="Q150" s="111" t="s">
        <v>71</v>
      </c>
      <c r="R150" s="111" t="s">
        <v>71</v>
      </c>
      <c r="S150" s="111" t="s">
        <v>71</v>
      </c>
      <c r="T150" s="111" t="s">
        <v>71</v>
      </c>
      <c r="U150" s="111" t="s">
        <v>797</v>
      </c>
      <c r="V150" s="111" t="s">
        <v>411</v>
      </c>
    </row>
    <row r="151" spans="1:22" x14ac:dyDescent="0.2">
      <c r="A151" s="111" t="s">
        <v>128</v>
      </c>
      <c r="B151">
        <f t="shared" si="16"/>
        <v>1.79</v>
      </c>
      <c r="C151">
        <f t="shared" si="17"/>
        <v>1.87</v>
      </c>
      <c r="D151" t="str">
        <f t="shared" si="18"/>
        <v>N/A</v>
      </c>
      <c r="E151">
        <f t="shared" si="19"/>
        <v>52</v>
      </c>
      <c r="F151" t="str">
        <f t="shared" si="20"/>
        <v>N/A</v>
      </c>
      <c r="G151">
        <f t="shared" si="21"/>
        <v>2.0299999999999998</v>
      </c>
      <c r="H151" s="111"/>
      <c r="N151" s="111" t="s">
        <v>798</v>
      </c>
      <c r="O151" s="111">
        <v>8035.3701000000001</v>
      </c>
      <c r="P151" s="111">
        <v>7964.77</v>
      </c>
      <c r="Q151" s="111">
        <v>23</v>
      </c>
      <c r="R151" s="111" t="s">
        <v>71</v>
      </c>
      <c r="S151" s="111">
        <v>8255.4696999999996</v>
      </c>
      <c r="T151" s="111" t="s">
        <v>71</v>
      </c>
      <c r="U151" s="111" t="s">
        <v>798</v>
      </c>
      <c r="V151" s="111" t="s">
        <v>411</v>
      </c>
    </row>
    <row r="152" spans="1:22" x14ac:dyDescent="0.2">
      <c r="A152" s="111" t="s">
        <v>282</v>
      </c>
      <c r="B152">
        <f t="shared" si="16"/>
        <v>0</v>
      </c>
      <c r="C152" t="str">
        <f t="shared" si="17"/>
        <v>N/A</v>
      </c>
      <c r="D152" t="str">
        <f t="shared" si="18"/>
        <v>N/A</v>
      </c>
      <c r="E152" t="str">
        <f t="shared" si="19"/>
        <v>N/A</v>
      </c>
      <c r="F152" t="str">
        <f t="shared" si="20"/>
        <v>N/A</v>
      </c>
      <c r="G152" t="str">
        <f t="shared" si="21"/>
        <v>N/A</v>
      </c>
      <c r="H152" s="111"/>
      <c r="N152" s="111" t="s">
        <v>799</v>
      </c>
      <c r="O152" s="111">
        <v>6546.6499000000003</v>
      </c>
      <c r="P152" s="111">
        <v>6308.8198000000002</v>
      </c>
      <c r="Q152" s="111">
        <v>17</v>
      </c>
      <c r="R152" s="111">
        <v>27</v>
      </c>
      <c r="S152" s="111">
        <v>6195.8500999999997</v>
      </c>
      <c r="T152" s="111">
        <v>6140.1099000000004</v>
      </c>
      <c r="U152" s="111" t="s">
        <v>799</v>
      </c>
      <c r="V152" s="111" t="s">
        <v>411</v>
      </c>
    </row>
    <row r="153" spans="1:22" x14ac:dyDescent="0.2">
      <c r="A153" s="111" t="s">
        <v>283</v>
      </c>
      <c r="B153">
        <f t="shared" si="16"/>
        <v>0.44350000000000001</v>
      </c>
      <c r="C153">
        <f t="shared" si="17"/>
        <v>0.41</v>
      </c>
      <c r="D153">
        <f t="shared" si="18"/>
        <v>22</v>
      </c>
      <c r="E153" t="str">
        <f t="shared" si="19"/>
        <v>N/A</v>
      </c>
      <c r="F153">
        <f t="shared" si="20"/>
        <v>0.39950000000000002</v>
      </c>
      <c r="G153" t="str">
        <f t="shared" si="21"/>
        <v>N/A</v>
      </c>
      <c r="H153" s="111"/>
      <c r="N153" s="111" t="s">
        <v>800</v>
      </c>
      <c r="O153" s="111">
        <v>10798.46</v>
      </c>
      <c r="P153" s="111">
        <v>10488.8896</v>
      </c>
      <c r="Q153" s="111" t="s">
        <v>71</v>
      </c>
      <c r="R153" s="111" t="s">
        <v>71</v>
      </c>
      <c r="S153" s="111" t="s">
        <v>71</v>
      </c>
      <c r="T153" s="111" t="s">
        <v>71</v>
      </c>
      <c r="U153" s="111" t="s">
        <v>800</v>
      </c>
      <c r="V153" s="111" t="s">
        <v>411</v>
      </c>
    </row>
    <row r="154" spans="1:22" x14ac:dyDescent="0.2">
      <c r="A154" s="111" t="s">
        <v>284</v>
      </c>
      <c r="B154">
        <f t="shared" si="16"/>
        <v>4.8499999999999996</v>
      </c>
      <c r="C154">
        <f t="shared" si="17"/>
        <v>5.14</v>
      </c>
      <c r="D154" t="str">
        <f t="shared" si="18"/>
        <v>N/A</v>
      </c>
      <c r="E154">
        <f t="shared" si="19"/>
        <v>10</v>
      </c>
      <c r="F154" t="str">
        <f t="shared" si="20"/>
        <v>N/A</v>
      </c>
      <c r="G154">
        <f t="shared" si="21"/>
        <v>5.34</v>
      </c>
      <c r="H154" s="111"/>
      <c r="N154" s="111" t="s">
        <v>801</v>
      </c>
      <c r="O154" s="111">
        <v>9282.5995999999996</v>
      </c>
      <c r="P154" s="111">
        <v>8651.1103999999996</v>
      </c>
      <c r="Q154" s="111" t="s">
        <v>71</v>
      </c>
      <c r="R154" s="111" t="s">
        <v>71</v>
      </c>
      <c r="S154" s="111" t="s">
        <v>71</v>
      </c>
      <c r="T154" s="111" t="s">
        <v>71</v>
      </c>
      <c r="U154" s="111" t="s">
        <v>801</v>
      </c>
      <c r="V154" s="111" t="s">
        <v>411</v>
      </c>
    </row>
    <row r="155" spans="1:22" x14ac:dyDescent="0.2">
      <c r="A155" s="111" t="s">
        <v>285</v>
      </c>
      <c r="B155">
        <f t="shared" si="16"/>
        <v>2.5999999999999999E-2</v>
      </c>
      <c r="C155" t="str">
        <f t="shared" si="17"/>
        <v>N/A</v>
      </c>
      <c r="D155" t="str">
        <f t="shared" si="18"/>
        <v>N/A</v>
      </c>
      <c r="E155" t="str">
        <f t="shared" si="19"/>
        <v>N/A</v>
      </c>
      <c r="F155" t="str">
        <f t="shared" si="20"/>
        <v>N/A</v>
      </c>
      <c r="G155" t="str">
        <f t="shared" si="21"/>
        <v>N/A</v>
      </c>
      <c r="H155" s="111"/>
      <c r="N155" s="111" t="s">
        <v>802</v>
      </c>
      <c r="O155" s="111">
        <v>5332.6499000000003</v>
      </c>
      <c r="P155" s="111">
        <v>5465.48</v>
      </c>
      <c r="Q155" s="111" t="s">
        <v>71</v>
      </c>
      <c r="R155" s="111">
        <v>3</v>
      </c>
      <c r="S155" s="111" t="s">
        <v>71</v>
      </c>
      <c r="T155" s="111">
        <v>5297.3100999999997</v>
      </c>
      <c r="U155" s="111" t="s">
        <v>802</v>
      </c>
      <c r="V155" s="111" t="s">
        <v>411</v>
      </c>
    </row>
    <row r="156" spans="1:22" x14ac:dyDescent="0.2">
      <c r="A156" s="111" t="s">
        <v>286</v>
      </c>
      <c r="B156">
        <f t="shared" si="16"/>
        <v>0</v>
      </c>
      <c r="C156" t="str">
        <f t="shared" si="17"/>
        <v>N/A</v>
      </c>
      <c r="D156" t="str">
        <f t="shared" si="18"/>
        <v>N/A</v>
      </c>
      <c r="E156" t="str">
        <f t="shared" si="19"/>
        <v>N/A</v>
      </c>
      <c r="F156" t="str">
        <f t="shared" si="20"/>
        <v>N/A</v>
      </c>
      <c r="G156" t="str">
        <f t="shared" si="21"/>
        <v>N/A</v>
      </c>
      <c r="H156" s="111"/>
      <c r="N156" s="111" t="s">
        <v>803</v>
      </c>
      <c r="O156" s="111">
        <v>6600.6499000000003</v>
      </c>
      <c r="P156" s="111">
        <v>6350.8301000000001</v>
      </c>
      <c r="Q156" s="111">
        <v>7</v>
      </c>
      <c r="R156" s="111">
        <v>24</v>
      </c>
      <c r="S156" s="111">
        <v>6585.7798000000003</v>
      </c>
      <c r="T156" s="111">
        <v>6262.52</v>
      </c>
      <c r="U156" s="111" t="s">
        <v>803</v>
      </c>
      <c r="V156" s="111" t="s">
        <v>411</v>
      </c>
    </row>
    <row r="157" spans="1:22" x14ac:dyDescent="0.2">
      <c r="A157" s="111" t="s">
        <v>129</v>
      </c>
      <c r="B157">
        <v>5.33</v>
      </c>
      <c r="C157" t="e">
        <f t="shared" si="17"/>
        <v>#N/A</v>
      </c>
      <c r="D157" t="e">
        <f t="shared" si="18"/>
        <v>#N/A</v>
      </c>
      <c r="E157" t="e">
        <f t="shared" si="19"/>
        <v>#N/A</v>
      </c>
      <c r="F157" t="e">
        <f t="shared" si="20"/>
        <v>#N/A</v>
      </c>
      <c r="G157" t="e">
        <f t="shared" si="21"/>
        <v>#N/A</v>
      </c>
      <c r="H157" s="111"/>
      <c r="N157" s="111" t="s">
        <v>271</v>
      </c>
      <c r="O157" s="111">
        <v>1228.6899000000001</v>
      </c>
      <c r="P157" s="111">
        <v>1199.05</v>
      </c>
      <c r="Q157" s="111">
        <v>7</v>
      </c>
      <c r="R157" s="111">
        <v>24</v>
      </c>
      <c r="S157" s="111">
        <v>1224.48</v>
      </c>
      <c r="T157" s="111">
        <v>1187.7</v>
      </c>
      <c r="U157" s="111" t="s">
        <v>412</v>
      </c>
      <c r="V157" s="111" t="s">
        <v>411</v>
      </c>
    </row>
    <row r="158" spans="1:22" x14ac:dyDescent="0.2">
      <c r="A158" s="111" t="s">
        <v>130</v>
      </c>
      <c r="B158">
        <f t="shared" si="16"/>
        <v>1.0820000000000001</v>
      </c>
      <c r="C158">
        <f t="shared" si="17"/>
        <v>1.1240000000000001</v>
      </c>
      <c r="D158">
        <f t="shared" si="18"/>
        <v>17</v>
      </c>
      <c r="E158">
        <f t="shared" si="19"/>
        <v>3</v>
      </c>
      <c r="F158">
        <f t="shared" si="20"/>
        <v>1.1339999999999999</v>
      </c>
      <c r="G158">
        <f t="shared" si="21"/>
        <v>1.07</v>
      </c>
      <c r="H158" s="111"/>
      <c r="N158" s="111" t="s">
        <v>121</v>
      </c>
      <c r="O158" s="111">
        <v>859.04</v>
      </c>
      <c r="P158" s="111">
        <v>0</v>
      </c>
      <c r="Q158" s="111">
        <v>18</v>
      </c>
      <c r="R158" s="111">
        <v>28</v>
      </c>
      <c r="S158" s="111">
        <v>479.48</v>
      </c>
      <c r="T158" s="111">
        <v>425.69</v>
      </c>
      <c r="U158" s="111" t="s">
        <v>121</v>
      </c>
      <c r="V158" s="111" t="s">
        <v>411</v>
      </c>
    </row>
    <row r="159" spans="1:22" x14ac:dyDescent="0.2">
      <c r="A159" s="111" t="s">
        <v>287</v>
      </c>
      <c r="B159">
        <f t="shared" si="16"/>
        <v>5.89</v>
      </c>
      <c r="C159">
        <f t="shared" si="17"/>
        <v>5.98</v>
      </c>
      <c r="D159" t="str">
        <f t="shared" si="18"/>
        <v>N/A</v>
      </c>
      <c r="E159" t="str">
        <f t="shared" si="19"/>
        <v>N/A</v>
      </c>
      <c r="F159" t="str">
        <f t="shared" si="20"/>
        <v>N/A</v>
      </c>
      <c r="G159" t="str">
        <f t="shared" si="21"/>
        <v>N/A</v>
      </c>
      <c r="H159" s="111"/>
      <c r="N159" s="111" t="s">
        <v>763</v>
      </c>
      <c r="O159" s="111">
        <v>4812.2597999999998</v>
      </c>
      <c r="P159" s="111">
        <v>4707.8798999999999</v>
      </c>
      <c r="Q159" s="111">
        <v>6</v>
      </c>
      <c r="R159" s="111" t="s">
        <v>71</v>
      </c>
      <c r="S159" s="111">
        <v>4830.3198000000002</v>
      </c>
      <c r="T159" s="111" t="s">
        <v>71</v>
      </c>
      <c r="U159" s="111" t="s">
        <v>763</v>
      </c>
      <c r="V159" s="111" t="s">
        <v>411</v>
      </c>
    </row>
    <row r="160" spans="1:22" x14ac:dyDescent="0.2">
      <c r="A160" s="111" t="s">
        <v>288</v>
      </c>
      <c r="B160">
        <f t="shared" si="16"/>
        <v>0</v>
      </c>
      <c r="C160" t="str">
        <f t="shared" si="17"/>
        <v>N/A</v>
      </c>
      <c r="D160" t="str">
        <f t="shared" si="18"/>
        <v>N/A</v>
      </c>
      <c r="E160" t="str">
        <f t="shared" si="19"/>
        <v>N/A</v>
      </c>
      <c r="F160" t="str">
        <f t="shared" si="20"/>
        <v>N/A</v>
      </c>
      <c r="G160" t="str">
        <f t="shared" si="21"/>
        <v>N/A</v>
      </c>
      <c r="H160" s="111"/>
      <c r="N160" s="111" t="s">
        <v>804</v>
      </c>
      <c r="O160" s="111">
        <v>6840.1298999999999</v>
      </c>
      <c r="P160" s="111" t="s">
        <v>71</v>
      </c>
      <c r="Q160" s="111" t="s">
        <v>71</v>
      </c>
      <c r="R160" s="111" t="s">
        <v>71</v>
      </c>
      <c r="S160" s="111" t="s">
        <v>71</v>
      </c>
      <c r="T160" s="111" t="s">
        <v>71</v>
      </c>
      <c r="U160" s="111" t="s">
        <v>804</v>
      </c>
      <c r="V160" s="111" t="s">
        <v>411</v>
      </c>
    </row>
    <row r="161" spans="1:22" x14ac:dyDescent="0.2">
      <c r="A161" s="111" t="s">
        <v>289</v>
      </c>
      <c r="B161">
        <f t="shared" si="16"/>
        <v>2.54</v>
      </c>
      <c r="C161">
        <f t="shared" si="17"/>
        <v>2.4</v>
      </c>
      <c r="D161">
        <f t="shared" si="18"/>
        <v>37</v>
      </c>
      <c r="E161">
        <f t="shared" si="19"/>
        <v>39</v>
      </c>
      <c r="F161">
        <f t="shared" si="20"/>
        <v>2.48</v>
      </c>
      <c r="G161">
        <f t="shared" si="21"/>
        <v>2.36</v>
      </c>
      <c r="H161" s="111"/>
      <c r="N161" s="111" t="s">
        <v>272</v>
      </c>
      <c r="O161" s="111">
        <v>2046.3</v>
      </c>
      <c r="P161" s="111">
        <v>2079.7800000000002</v>
      </c>
      <c r="Q161" s="111" t="s">
        <v>71</v>
      </c>
      <c r="R161" s="111">
        <v>7</v>
      </c>
      <c r="S161" s="111" t="s">
        <v>71</v>
      </c>
      <c r="T161" s="111">
        <v>1999.83</v>
      </c>
      <c r="U161" s="111" t="s">
        <v>272</v>
      </c>
      <c r="V161" s="111" t="s">
        <v>411</v>
      </c>
    </row>
    <row r="162" spans="1:22" x14ac:dyDescent="0.2">
      <c r="A162" s="111" t="s">
        <v>131</v>
      </c>
      <c r="B162">
        <f t="shared" si="16"/>
        <v>1.37</v>
      </c>
      <c r="C162">
        <f t="shared" si="17"/>
        <v>1.2450000000000001</v>
      </c>
      <c r="D162">
        <f t="shared" si="18"/>
        <v>0</v>
      </c>
      <c r="E162" t="str">
        <f t="shared" si="19"/>
        <v>N/A</v>
      </c>
      <c r="F162">
        <f t="shared" si="20"/>
        <v>1.37</v>
      </c>
      <c r="G162" t="str">
        <f t="shared" si="21"/>
        <v>N/A</v>
      </c>
      <c r="H162" s="111"/>
      <c r="N162" s="111" t="s">
        <v>273</v>
      </c>
      <c r="O162" s="111">
        <v>3865.97</v>
      </c>
      <c r="P162" s="111">
        <v>3765.8600999999999</v>
      </c>
      <c r="Q162" s="111">
        <v>38</v>
      </c>
      <c r="R162" s="111" t="s">
        <v>71</v>
      </c>
      <c r="S162" s="111">
        <v>3683.8400999999999</v>
      </c>
      <c r="T162" s="111" t="s">
        <v>71</v>
      </c>
      <c r="U162" s="111" t="s">
        <v>273</v>
      </c>
      <c r="V162" s="111" t="s">
        <v>411</v>
      </c>
    </row>
    <row r="163" spans="1:22" x14ac:dyDescent="0.2">
      <c r="A163" s="111" t="s">
        <v>290</v>
      </c>
      <c r="B163">
        <f t="shared" si="16"/>
        <v>3.3450000000000002</v>
      </c>
      <c r="C163">
        <f t="shared" si="17"/>
        <v>3.3149999999999999</v>
      </c>
      <c r="D163">
        <f t="shared" si="18"/>
        <v>7</v>
      </c>
      <c r="E163">
        <f t="shared" si="19"/>
        <v>12</v>
      </c>
      <c r="F163">
        <f t="shared" si="20"/>
        <v>3.48</v>
      </c>
      <c r="G163">
        <f t="shared" si="21"/>
        <v>3.3149999999999999</v>
      </c>
      <c r="H163" s="111"/>
      <c r="N163" s="111" t="s">
        <v>381</v>
      </c>
      <c r="O163" s="111">
        <v>0</v>
      </c>
      <c r="P163" s="111">
        <v>890.95</v>
      </c>
      <c r="Q163" s="111" t="s">
        <v>71</v>
      </c>
      <c r="R163" s="111" t="s">
        <v>71</v>
      </c>
      <c r="S163" s="111" t="s">
        <v>71</v>
      </c>
      <c r="T163" s="111" t="s">
        <v>71</v>
      </c>
      <c r="U163" s="111" t="s">
        <v>381</v>
      </c>
      <c r="V163" s="111" t="s">
        <v>411</v>
      </c>
    </row>
    <row r="164" spans="1:22" x14ac:dyDescent="0.2">
      <c r="A164" s="111" t="s">
        <v>291</v>
      </c>
      <c r="B164">
        <f t="shared" si="16"/>
        <v>10.02</v>
      </c>
      <c r="C164">
        <f t="shared" si="17"/>
        <v>0</v>
      </c>
      <c r="D164" t="str">
        <f t="shared" si="18"/>
        <v>N/A</v>
      </c>
      <c r="E164" t="str">
        <f t="shared" si="19"/>
        <v>N/A</v>
      </c>
      <c r="F164" t="str">
        <f t="shared" si="20"/>
        <v>N/A</v>
      </c>
      <c r="G164" t="str">
        <f t="shared" si="21"/>
        <v>N/A</v>
      </c>
      <c r="H164" s="111"/>
      <c r="N164" s="111" t="s">
        <v>122</v>
      </c>
      <c r="O164" s="111">
        <v>2735.28</v>
      </c>
      <c r="P164" s="111">
        <v>2817.3899000000001</v>
      </c>
      <c r="Q164" s="111" t="s">
        <v>71</v>
      </c>
      <c r="R164" s="111" t="s">
        <v>71</v>
      </c>
      <c r="S164" s="111" t="s">
        <v>71</v>
      </c>
      <c r="T164" s="111" t="s">
        <v>71</v>
      </c>
      <c r="U164" s="111" t="s">
        <v>14</v>
      </c>
      <c r="V164" s="111" t="s">
        <v>411</v>
      </c>
    </row>
    <row r="165" spans="1:22" x14ac:dyDescent="0.2">
      <c r="A165" s="111" t="s">
        <v>292</v>
      </c>
      <c r="B165">
        <f t="shared" si="16"/>
        <v>0</v>
      </c>
      <c r="C165">
        <f t="shared" si="17"/>
        <v>0.43</v>
      </c>
      <c r="D165" t="str">
        <f t="shared" si="18"/>
        <v>N/A</v>
      </c>
      <c r="E165">
        <f t="shared" si="19"/>
        <v>0</v>
      </c>
      <c r="F165" t="str">
        <f t="shared" si="20"/>
        <v>N/A</v>
      </c>
      <c r="G165">
        <f t="shared" si="21"/>
        <v>0</v>
      </c>
      <c r="H165" s="111"/>
      <c r="N165" s="111" t="s">
        <v>274</v>
      </c>
      <c r="O165" s="111">
        <v>5527.77</v>
      </c>
      <c r="P165" s="111">
        <v>5205.75</v>
      </c>
      <c r="Q165" s="111" t="s">
        <v>71</v>
      </c>
      <c r="R165" s="111" t="s">
        <v>71</v>
      </c>
      <c r="S165" s="111" t="s">
        <v>71</v>
      </c>
      <c r="T165" s="111" t="s">
        <v>71</v>
      </c>
      <c r="U165" s="111" t="s">
        <v>274</v>
      </c>
      <c r="V165" s="111" t="s">
        <v>411</v>
      </c>
    </row>
    <row r="166" spans="1:22" x14ac:dyDescent="0.2">
      <c r="A166" s="111" t="s">
        <v>132</v>
      </c>
      <c r="B166">
        <f t="shared" si="16"/>
        <v>4.8</v>
      </c>
      <c r="C166" t="str">
        <f t="shared" si="17"/>
        <v>N/A</v>
      </c>
      <c r="D166" t="str">
        <f t="shared" si="18"/>
        <v>N/A</v>
      </c>
      <c r="E166" t="str">
        <f t="shared" si="19"/>
        <v>N/A</v>
      </c>
      <c r="F166" t="str">
        <f t="shared" si="20"/>
        <v>N/A</v>
      </c>
      <c r="G166" t="str">
        <f t="shared" si="21"/>
        <v>N/A</v>
      </c>
      <c r="H166" s="111"/>
      <c r="N166" s="111" t="s">
        <v>275</v>
      </c>
      <c r="O166" s="111">
        <v>740.59</v>
      </c>
      <c r="P166" s="111">
        <v>755.09</v>
      </c>
      <c r="Q166" s="111">
        <v>18</v>
      </c>
      <c r="R166" s="111">
        <v>6</v>
      </c>
      <c r="S166" s="111">
        <v>683.7</v>
      </c>
      <c r="T166" s="111">
        <v>712.92</v>
      </c>
      <c r="U166" s="111" t="s">
        <v>275</v>
      </c>
      <c r="V166" s="111" t="s">
        <v>411</v>
      </c>
    </row>
    <row r="167" spans="1:22" x14ac:dyDescent="0.2">
      <c r="A167" s="111" t="s">
        <v>293</v>
      </c>
      <c r="B167">
        <f t="shared" si="16"/>
        <v>2.7</v>
      </c>
      <c r="C167">
        <f t="shared" si="17"/>
        <v>2.46</v>
      </c>
      <c r="D167" t="str">
        <f t="shared" si="18"/>
        <v>N/A</v>
      </c>
      <c r="E167" t="str">
        <f t="shared" si="19"/>
        <v>N/A</v>
      </c>
      <c r="F167" t="str">
        <f t="shared" si="20"/>
        <v>N/A</v>
      </c>
      <c r="G167" t="str">
        <f t="shared" si="21"/>
        <v>N/A</v>
      </c>
      <c r="H167" s="111"/>
      <c r="N167" s="111" t="s">
        <v>382</v>
      </c>
      <c r="O167" s="111">
        <v>151.12</v>
      </c>
      <c r="P167" s="111">
        <v>156.66999999999999</v>
      </c>
      <c r="Q167" s="111">
        <v>19</v>
      </c>
      <c r="R167" s="111">
        <v>8</v>
      </c>
      <c r="S167" s="111">
        <v>171.27</v>
      </c>
      <c r="T167" s="111">
        <v>156.27000000000001</v>
      </c>
      <c r="U167" s="111" t="s">
        <v>413</v>
      </c>
      <c r="V167" s="111" t="s">
        <v>411</v>
      </c>
    </row>
    <row r="168" spans="1:22" x14ac:dyDescent="0.2">
      <c r="A168" s="111" t="s">
        <v>294</v>
      </c>
      <c r="B168">
        <f t="shared" si="16"/>
        <v>3</v>
      </c>
      <c r="C168">
        <f t="shared" si="17"/>
        <v>0</v>
      </c>
      <c r="D168">
        <f t="shared" si="18"/>
        <v>29</v>
      </c>
      <c r="E168" t="str">
        <f t="shared" si="19"/>
        <v>N/A</v>
      </c>
      <c r="F168">
        <f t="shared" si="20"/>
        <v>4.3600000000000003</v>
      </c>
      <c r="G168" t="str">
        <f t="shared" si="21"/>
        <v>N/A</v>
      </c>
      <c r="H168" s="111"/>
      <c r="N168" s="111" t="s">
        <v>805</v>
      </c>
      <c r="O168" s="111">
        <v>9422.5800999999992</v>
      </c>
      <c r="P168" s="111" t="s">
        <v>71</v>
      </c>
      <c r="Q168" s="111" t="s">
        <v>71</v>
      </c>
      <c r="R168" s="111" t="s">
        <v>71</v>
      </c>
      <c r="S168" s="111" t="s">
        <v>71</v>
      </c>
      <c r="T168" s="111" t="s">
        <v>71</v>
      </c>
      <c r="U168" s="111" t="s">
        <v>805</v>
      </c>
      <c r="V168" s="111" t="s">
        <v>411</v>
      </c>
    </row>
    <row r="169" spans="1:22" x14ac:dyDescent="0.2">
      <c r="A169" s="111" t="s">
        <v>295</v>
      </c>
      <c r="B169">
        <f t="shared" si="16"/>
        <v>0.14000000000000001</v>
      </c>
      <c r="C169" t="str">
        <f t="shared" si="17"/>
        <v>N/A</v>
      </c>
      <c r="D169" t="str">
        <f t="shared" si="18"/>
        <v>N/A</v>
      </c>
      <c r="E169" t="str">
        <f t="shared" si="19"/>
        <v>N/A</v>
      </c>
      <c r="F169" t="str">
        <f t="shared" si="20"/>
        <v>N/A</v>
      </c>
      <c r="G169" t="str">
        <f t="shared" si="21"/>
        <v>N/A</v>
      </c>
      <c r="H169" s="111"/>
      <c r="N169" s="111" t="s">
        <v>123</v>
      </c>
      <c r="O169" s="111">
        <v>0.7</v>
      </c>
      <c r="P169" s="111">
        <v>0</v>
      </c>
      <c r="Q169" s="111" t="s">
        <v>71</v>
      </c>
      <c r="R169" s="111" t="s">
        <v>71</v>
      </c>
      <c r="S169" s="111" t="s">
        <v>71</v>
      </c>
      <c r="T169" s="111" t="s">
        <v>71</v>
      </c>
      <c r="U169" s="111" t="s">
        <v>544</v>
      </c>
      <c r="V169" s="111" t="s">
        <v>411</v>
      </c>
    </row>
    <row r="170" spans="1:22" x14ac:dyDescent="0.2">
      <c r="A170" s="111" t="s">
        <v>133</v>
      </c>
      <c r="B170">
        <f t="shared" si="16"/>
        <v>350</v>
      </c>
      <c r="C170">
        <f t="shared" si="17"/>
        <v>362</v>
      </c>
      <c r="D170">
        <f t="shared" si="18"/>
        <v>18</v>
      </c>
      <c r="E170">
        <f t="shared" si="19"/>
        <v>3</v>
      </c>
      <c r="F170">
        <f t="shared" si="20"/>
        <v>346</v>
      </c>
      <c r="G170">
        <f t="shared" si="21"/>
        <v>350</v>
      </c>
      <c r="H170" s="111"/>
      <c r="N170" s="111" t="s">
        <v>124</v>
      </c>
      <c r="O170" s="111">
        <v>2061.6898999999999</v>
      </c>
      <c r="P170" s="111">
        <v>2011.85</v>
      </c>
      <c r="Q170" s="111">
        <v>7</v>
      </c>
      <c r="R170" s="111">
        <v>25</v>
      </c>
      <c r="S170" s="111">
        <v>2053.5801000000001</v>
      </c>
      <c r="T170" s="111">
        <v>2013.76</v>
      </c>
      <c r="U170" s="111" t="s">
        <v>9</v>
      </c>
      <c r="V170" s="111" t="s">
        <v>411</v>
      </c>
    </row>
    <row r="171" spans="1:22" x14ac:dyDescent="0.2">
      <c r="A171" s="111" t="s">
        <v>296</v>
      </c>
      <c r="B171">
        <f t="shared" si="16"/>
        <v>5.6</v>
      </c>
      <c r="C171">
        <f t="shared" si="17"/>
        <v>0</v>
      </c>
      <c r="D171" t="str">
        <f t="shared" si="18"/>
        <v>N/A</v>
      </c>
      <c r="E171" t="str">
        <f t="shared" si="19"/>
        <v>N/A</v>
      </c>
      <c r="F171" t="str">
        <f t="shared" si="20"/>
        <v>N/A</v>
      </c>
      <c r="G171" t="str">
        <f t="shared" si="21"/>
        <v>N/A</v>
      </c>
      <c r="H171" s="111"/>
      <c r="N171" s="111" t="s">
        <v>125</v>
      </c>
      <c r="O171" s="111">
        <v>2.19</v>
      </c>
      <c r="P171" s="111">
        <v>1.95</v>
      </c>
      <c r="Q171" s="111">
        <v>16</v>
      </c>
      <c r="R171" s="111" t="s">
        <v>71</v>
      </c>
      <c r="S171" s="111">
        <v>2.11</v>
      </c>
      <c r="T171" s="111" t="s">
        <v>71</v>
      </c>
      <c r="U171" s="111" t="s">
        <v>545</v>
      </c>
      <c r="V171" s="111" t="s">
        <v>411</v>
      </c>
    </row>
    <row r="172" spans="1:22" x14ac:dyDescent="0.2">
      <c r="A172" s="111" t="s">
        <v>297</v>
      </c>
      <c r="B172">
        <f t="shared" si="16"/>
        <v>0</v>
      </c>
      <c r="C172">
        <f t="shared" si="17"/>
        <v>0.4</v>
      </c>
      <c r="D172" t="str">
        <f t="shared" si="18"/>
        <v>N/A</v>
      </c>
      <c r="E172" t="str">
        <f t="shared" si="19"/>
        <v>N/A</v>
      </c>
      <c r="F172" t="str">
        <f t="shared" si="20"/>
        <v>N/A</v>
      </c>
      <c r="G172" t="str">
        <f t="shared" si="21"/>
        <v>N/A</v>
      </c>
      <c r="H172" s="111"/>
      <c r="N172" s="111" t="s">
        <v>276</v>
      </c>
      <c r="O172" s="111">
        <v>1.9E-2</v>
      </c>
      <c r="P172" s="111">
        <v>0</v>
      </c>
      <c r="Q172" s="111" t="s">
        <v>71</v>
      </c>
      <c r="R172" s="111" t="s">
        <v>71</v>
      </c>
      <c r="S172" s="111" t="s">
        <v>71</v>
      </c>
      <c r="T172" s="111" t="s">
        <v>71</v>
      </c>
      <c r="U172" s="111" t="s">
        <v>546</v>
      </c>
      <c r="V172" s="111" t="s">
        <v>411</v>
      </c>
    </row>
    <row r="173" spans="1:22" x14ac:dyDescent="0.2">
      <c r="A173" s="111" t="s">
        <v>134</v>
      </c>
      <c r="B173">
        <f t="shared" si="16"/>
        <v>2.0099999999999998</v>
      </c>
      <c r="C173">
        <f t="shared" si="17"/>
        <v>2.15</v>
      </c>
      <c r="D173">
        <f t="shared" si="18"/>
        <v>37</v>
      </c>
      <c r="E173">
        <f t="shared" si="19"/>
        <v>27</v>
      </c>
      <c r="F173">
        <f t="shared" si="20"/>
        <v>2.2999999999999998</v>
      </c>
      <c r="G173">
        <f t="shared" si="21"/>
        <v>2.04</v>
      </c>
      <c r="H173" s="111"/>
      <c r="N173" s="111" t="s">
        <v>126</v>
      </c>
      <c r="O173" s="111">
        <v>24.16</v>
      </c>
      <c r="P173" s="111">
        <v>23.24</v>
      </c>
      <c r="Q173" s="111">
        <v>28</v>
      </c>
      <c r="R173" s="111" t="s">
        <v>71</v>
      </c>
      <c r="S173" s="111">
        <v>23.36</v>
      </c>
      <c r="T173" s="111" t="s">
        <v>71</v>
      </c>
      <c r="U173" s="111" t="s">
        <v>73</v>
      </c>
      <c r="V173" s="111" t="s">
        <v>411</v>
      </c>
    </row>
    <row r="174" spans="1:22" x14ac:dyDescent="0.2">
      <c r="A174" s="111" t="s">
        <v>298</v>
      </c>
      <c r="B174">
        <f t="shared" si="16"/>
        <v>1.93</v>
      </c>
      <c r="C174" t="str">
        <f t="shared" si="17"/>
        <v>N/A</v>
      </c>
      <c r="D174" t="str">
        <f t="shared" si="18"/>
        <v>N/A</v>
      </c>
      <c r="E174" t="str">
        <f t="shared" si="19"/>
        <v>N/A</v>
      </c>
      <c r="F174" t="str">
        <f t="shared" si="20"/>
        <v>N/A</v>
      </c>
      <c r="G174" t="str">
        <f t="shared" si="21"/>
        <v>N/A</v>
      </c>
      <c r="H174" s="111"/>
      <c r="N174" s="111" t="s">
        <v>764</v>
      </c>
      <c r="O174" s="111">
        <v>0.5</v>
      </c>
      <c r="P174" s="111">
        <v>0.46700000000000003</v>
      </c>
      <c r="Q174" s="111">
        <v>0</v>
      </c>
      <c r="R174" s="111">
        <v>31</v>
      </c>
      <c r="S174" s="111">
        <v>0.5</v>
      </c>
      <c r="T174" s="111">
        <v>0.49</v>
      </c>
      <c r="U174" s="111" t="s">
        <v>708</v>
      </c>
      <c r="V174" s="111" t="s">
        <v>411</v>
      </c>
    </row>
    <row r="175" spans="1:22" x14ac:dyDescent="0.2">
      <c r="A175" s="111" t="s">
        <v>299</v>
      </c>
      <c r="B175">
        <f t="shared" si="16"/>
        <v>8.7999999999999995E-2</v>
      </c>
      <c r="C175" t="str">
        <f t="shared" si="17"/>
        <v>N/A</v>
      </c>
      <c r="D175" t="str">
        <f t="shared" si="18"/>
        <v>N/A</v>
      </c>
      <c r="E175" t="str">
        <f t="shared" si="19"/>
        <v>N/A</v>
      </c>
      <c r="F175" t="str">
        <f t="shared" si="20"/>
        <v>N/A</v>
      </c>
      <c r="G175" t="str">
        <f t="shared" si="21"/>
        <v>N/A</v>
      </c>
      <c r="H175" s="111"/>
      <c r="N175" s="111" t="s">
        <v>127</v>
      </c>
      <c r="O175" s="111">
        <v>0</v>
      </c>
      <c r="P175" s="111" t="s">
        <v>71</v>
      </c>
      <c r="Q175" s="111" t="s">
        <v>71</v>
      </c>
      <c r="R175" s="111" t="s">
        <v>71</v>
      </c>
      <c r="S175" s="111" t="s">
        <v>71</v>
      </c>
      <c r="T175" s="111" t="s">
        <v>71</v>
      </c>
      <c r="U175" s="111" t="s">
        <v>547</v>
      </c>
      <c r="V175" s="111" t="s">
        <v>411</v>
      </c>
    </row>
    <row r="176" spans="1:22" x14ac:dyDescent="0.2">
      <c r="A176" s="111" t="s">
        <v>135</v>
      </c>
      <c r="B176">
        <f t="shared" si="16"/>
        <v>2.02</v>
      </c>
      <c r="C176">
        <f t="shared" si="17"/>
        <v>0</v>
      </c>
      <c r="D176" t="str">
        <f t="shared" si="18"/>
        <v>N/A</v>
      </c>
      <c r="E176" t="str">
        <f t="shared" si="19"/>
        <v>N/A</v>
      </c>
      <c r="F176" t="str">
        <f t="shared" si="20"/>
        <v>N/A</v>
      </c>
      <c r="G176" t="str">
        <f t="shared" si="21"/>
        <v>N/A</v>
      </c>
      <c r="H176" s="111"/>
      <c r="N176" s="111" t="s">
        <v>277</v>
      </c>
      <c r="O176" s="111">
        <v>0</v>
      </c>
      <c r="P176" s="111" t="s">
        <v>71</v>
      </c>
      <c r="Q176" s="111" t="s">
        <v>71</v>
      </c>
      <c r="R176" s="111" t="s">
        <v>71</v>
      </c>
      <c r="S176" s="111" t="s">
        <v>71</v>
      </c>
      <c r="T176" s="111" t="s">
        <v>71</v>
      </c>
      <c r="U176" s="111" t="s">
        <v>548</v>
      </c>
      <c r="V176" s="111" t="s">
        <v>411</v>
      </c>
    </row>
    <row r="177" spans="1:22" x14ac:dyDescent="0.2">
      <c r="A177" s="111" t="s">
        <v>136</v>
      </c>
      <c r="B177" t="e">
        <f t="shared" si="16"/>
        <v>#N/A</v>
      </c>
      <c r="C177" t="e">
        <f t="shared" si="17"/>
        <v>#N/A</v>
      </c>
      <c r="D177" t="e">
        <f t="shared" si="18"/>
        <v>#N/A</v>
      </c>
      <c r="E177" t="e">
        <f t="shared" si="19"/>
        <v>#N/A</v>
      </c>
      <c r="F177" t="e">
        <f t="shared" si="20"/>
        <v>#N/A</v>
      </c>
      <c r="G177" t="e">
        <f t="shared" si="21"/>
        <v>#N/A</v>
      </c>
      <c r="H177" s="111" t="s">
        <v>788</v>
      </c>
      <c r="N177" s="111" t="s">
        <v>403</v>
      </c>
      <c r="O177" s="111">
        <v>2762.1698999999999</v>
      </c>
      <c r="P177" s="111">
        <v>2703.73</v>
      </c>
      <c r="Q177" s="111">
        <v>14</v>
      </c>
      <c r="R177" s="111">
        <v>26</v>
      </c>
      <c r="S177" s="111">
        <v>2698.5601000000001</v>
      </c>
      <c r="T177" s="111">
        <v>2624.8501000000001</v>
      </c>
      <c r="U177" s="111" t="s">
        <v>403</v>
      </c>
      <c r="V177" s="111" t="s">
        <v>411</v>
      </c>
    </row>
    <row r="178" spans="1:22" x14ac:dyDescent="0.2">
      <c r="A178" s="111" t="s">
        <v>300</v>
      </c>
      <c r="B178">
        <f t="shared" si="16"/>
        <v>0</v>
      </c>
      <c r="C178" t="str">
        <f t="shared" si="17"/>
        <v>N/A</v>
      </c>
      <c r="D178" t="str">
        <f t="shared" si="18"/>
        <v>N/A</v>
      </c>
      <c r="E178" t="str">
        <f t="shared" si="19"/>
        <v>N/A</v>
      </c>
      <c r="F178" t="str">
        <f t="shared" si="20"/>
        <v>N/A</v>
      </c>
      <c r="G178" t="str">
        <f t="shared" si="21"/>
        <v>N/A</v>
      </c>
      <c r="H178" s="111"/>
      <c r="N178" s="111" t="s">
        <v>278</v>
      </c>
      <c r="O178" s="111">
        <v>0.48</v>
      </c>
      <c r="P178" s="111" t="s">
        <v>71</v>
      </c>
      <c r="Q178" s="111" t="s">
        <v>71</v>
      </c>
      <c r="R178" s="111" t="s">
        <v>71</v>
      </c>
      <c r="S178" s="111" t="s">
        <v>71</v>
      </c>
      <c r="T178" s="111" t="s">
        <v>71</v>
      </c>
      <c r="U178" s="111" t="s">
        <v>549</v>
      </c>
      <c r="V178" s="111" t="s">
        <v>411</v>
      </c>
    </row>
    <row r="179" spans="1:22" x14ac:dyDescent="0.2">
      <c r="A179" s="111" t="s">
        <v>301</v>
      </c>
      <c r="B179">
        <f t="shared" si="16"/>
        <v>0</v>
      </c>
      <c r="C179" t="str">
        <f t="shared" si="17"/>
        <v>N/A</v>
      </c>
      <c r="D179" t="str">
        <f t="shared" si="18"/>
        <v>N/A</v>
      </c>
      <c r="E179" t="str">
        <f t="shared" si="19"/>
        <v>N/A</v>
      </c>
      <c r="F179" t="str">
        <f t="shared" si="20"/>
        <v>N/A</v>
      </c>
      <c r="G179" t="str">
        <f t="shared" si="21"/>
        <v>N/A</v>
      </c>
      <c r="H179" s="111"/>
      <c r="N179" s="111" t="s">
        <v>279</v>
      </c>
      <c r="O179" s="111">
        <v>0</v>
      </c>
      <c r="P179" s="111" t="s">
        <v>71</v>
      </c>
      <c r="Q179" s="111" t="s">
        <v>71</v>
      </c>
      <c r="R179" s="111" t="s">
        <v>71</v>
      </c>
      <c r="S179" s="111" t="s">
        <v>71</v>
      </c>
      <c r="T179" s="111" t="s">
        <v>71</v>
      </c>
      <c r="U179" s="111" t="s">
        <v>550</v>
      </c>
      <c r="V179" s="111" t="s">
        <v>411</v>
      </c>
    </row>
    <row r="180" spans="1:22" x14ac:dyDescent="0.2">
      <c r="A180" s="111" t="s">
        <v>302</v>
      </c>
      <c r="B180">
        <f t="shared" si="16"/>
        <v>2</v>
      </c>
      <c r="C180" t="str">
        <f t="shared" si="17"/>
        <v>N/A</v>
      </c>
      <c r="D180" t="str">
        <f t="shared" si="18"/>
        <v>N/A</v>
      </c>
      <c r="E180" t="str">
        <f t="shared" si="19"/>
        <v>N/A</v>
      </c>
      <c r="F180" t="str">
        <f t="shared" si="20"/>
        <v>N/A</v>
      </c>
      <c r="G180" t="str">
        <f t="shared" si="21"/>
        <v>N/A</v>
      </c>
      <c r="H180" s="111"/>
      <c r="N180" s="111" t="s">
        <v>280</v>
      </c>
      <c r="O180" s="111">
        <v>0</v>
      </c>
      <c r="P180" s="111" t="s">
        <v>71</v>
      </c>
      <c r="Q180" s="111" t="s">
        <v>71</v>
      </c>
      <c r="R180" s="111" t="s">
        <v>71</v>
      </c>
      <c r="S180" s="111" t="s">
        <v>71</v>
      </c>
      <c r="T180" s="111" t="s">
        <v>71</v>
      </c>
      <c r="U180" s="111" t="s">
        <v>551</v>
      </c>
      <c r="V180" s="111" t="s">
        <v>411</v>
      </c>
    </row>
    <row r="181" spans="1:22" x14ac:dyDescent="0.2">
      <c r="A181" s="111" t="s">
        <v>303</v>
      </c>
      <c r="B181">
        <f t="shared" si="16"/>
        <v>6.0000000000000001E-3</v>
      </c>
      <c r="C181" t="str">
        <f t="shared" si="17"/>
        <v>N/A</v>
      </c>
      <c r="D181" t="str">
        <f t="shared" si="18"/>
        <v>N/A</v>
      </c>
      <c r="E181" t="str">
        <f t="shared" si="19"/>
        <v>N/A</v>
      </c>
      <c r="F181" t="str">
        <f t="shared" si="20"/>
        <v>N/A</v>
      </c>
      <c r="G181" t="str">
        <f t="shared" si="21"/>
        <v>N/A</v>
      </c>
      <c r="H181" s="111"/>
      <c r="N181" s="111" t="s">
        <v>281</v>
      </c>
      <c r="O181" s="111">
        <v>1.2</v>
      </c>
      <c r="P181" s="111">
        <v>0</v>
      </c>
      <c r="Q181" s="111" t="s">
        <v>71</v>
      </c>
      <c r="R181" s="111" t="s">
        <v>71</v>
      </c>
      <c r="S181" s="111" t="s">
        <v>71</v>
      </c>
      <c r="T181" s="111" t="s">
        <v>71</v>
      </c>
      <c r="U181" s="111" t="s">
        <v>552</v>
      </c>
      <c r="V181" s="111" t="s">
        <v>411</v>
      </c>
    </row>
    <row r="182" spans="1:22" x14ac:dyDescent="0.2">
      <c r="A182" s="111" t="s">
        <v>137</v>
      </c>
      <c r="B182">
        <f t="shared" si="16"/>
        <v>0.47</v>
      </c>
      <c r="C182">
        <f t="shared" si="17"/>
        <v>0.44500000000000001</v>
      </c>
      <c r="D182">
        <f t="shared" si="18"/>
        <v>4</v>
      </c>
      <c r="E182" t="str">
        <f t="shared" si="19"/>
        <v>N/A</v>
      </c>
      <c r="F182">
        <f t="shared" si="20"/>
        <v>0.48499999999999999</v>
      </c>
      <c r="G182" t="str">
        <f t="shared" si="21"/>
        <v>N/A</v>
      </c>
      <c r="H182" s="111"/>
      <c r="N182" s="111" t="s">
        <v>128</v>
      </c>
      <c r="O182" s="111">
        <v>1.79</v>
      </c>
      <c r="P182" s="111">
        <v>1.87</v>
      </c>
      <c r="Q182" s="111" t="s">
        <v>71</v>
      </c>
      <c r="R182" s="111">
        <v>52</v>
      </c>
      <c r="S182" s="111" t="s">
        <v>71</v>
      </c>
      <c r="T182" s="111">
        <v>2.0299999999999998</v>
      </c>
      <c r="U182" s="111" t="s">
        <v>553</v>
      </c>
      <c r="V182" s="111" t="s">
        <v>411</v>
      </c>
    </row>
    <row r="183" spans="1:22" x14ac:dyDescent="0.2">
      <c r="A183" s="111" t="s">
        <v>138</v>
      </c>
      <c r="B183">
        <f t="shared" si="16"/>
        <v>4.28</v>
      </c>
      <c r="C183" t="str">
        <f t="shared" si="17"/>
        <v>N/A</v>
      </c>
      <c r="D183" t="str">
        <f t="shared" si="18"/>
        <v>N/A</v>
      </c>
      <c r="E183" t="str">
        <f t="shared" si="19"/>
        <v>N/A</v>
      </c>
      <c r="F183" t="str">
        <f t="shared" si="20"/>
        <v>N/A</v>
      </c>
      <c r="G183" t="str">
        <f t="shared" si="21"/>
        <v>N/A</v>
      </c>
      <c r="H183" s="111"/>
      <c r="N183" s="111" t="s">
        <v>282</v>
      </c>
      <c r="O183" s="111">
        <v>0</v>
      </c>
      <c r="P183" s="111" t="s">
        <v>71</v>
      </c>
      <c r="Q183" s="111" t="s">
        <v>71</v>
      </c>
      <c r="R183" s="111" t="s">
        <v>71</v>
      </c>
      <c r="S183" s="111" t="s">
        <v>71</v>
      </c>
      <c r="T183" s="111" t="s">
        <v>71</v>
      </c>
      <c r="U183" s="111" t="s">
        <v>554</v>
      </c>
      <c r="V183" s="111" t="s">
        <v>411</v>
      </c>
    </row>
    <row r="184" spans="1:22" x14ac:dyDescent="0.2">
      <c r="A184" s="111" t="s">
        <v>139</v>
      </c>
      <c r="B184">
        <f t="shared" si="16"/>
        <v>1.33</v>
      </c>
      <c r="C184">
        <f t="shared" si="17"/>
        <v>1.38</v>
      </c>
      <c r="D184" t="str">
        <f t="shared" si="18"/>
        <v>N/A</v>
      </c>
      <c r="E184">
        <f t="shared" si="19"/>
        <v>32</v>
      </c>
      <c r="F184" t="str">
        <f t="shared" si="20"/>
        <v>N/A</v>
      </c>
      <c r="G184">
        <f t="shared" si="21"/>
        <v>1.4</v>
      </c>
      <c r="H184" s="111"/>
      <c r="N184" s="111" t="s">
        <v>283</v>
      </c>
      <c r="O184" s="111">
        <v>0.44350000000000001</v>
      </c>
      <c r="P184" s="111">
        <v>0.41</v>
      </c>
      <c r="Q184" s="111">
        <v>22</v>
      </c>
      <c r="R184" s="111" t="s">
        <v>71</v>
      </c>
      <c r="S184" s="111">
        <v>0.39950000000000002</v>
      </c>
      <c r="T184" s="111" t="s">
        <v>71</v>
      </c>
      <c r="U184" s="111" t="s">
        <v>392</v>
      </c>
      <c r="V184" s="111" t="s">
        <v>411</v>
      </c>
    </row>
    <row r="185" spans="1:22" x14ac:dyDescent="0.2">
      <c r="A185" s="111" t="s">
        <v>140</v>
      </c>
      <c r="B185">
        <f t="shared" si="16"/>
        <v>7.16</v>
      </c>
      <c r="C185">
        <f t="shared" si="17"/>
        <v>6.76</v>
      </c>
      <c r="D185">
        <f t="shared" si="18"/>
        <v>0</v>
      </c>
      <c r="E185">
        <f t="shared" si="19"/>
        <v>10</v>
      </c>
      <c r="F185">
        <f t="shared" si="20"/>
        <v>7.16</v>
      </c>
      <c r="G185">
        <f t="shared" si="21"/>
        <v>6.79</v>
      </c>
      <c r="H185" s="111"/>
      <c r="N185" s="111" t="s">
        <v>284</v>
      </c>
      <c r="O185" s="111">
        <v>4.8499999999999996</v>
      </c>
      <c r="P185" s="111">
        <v>5.14</v>
      </c>
      <c r="Q185" s="111" t="s">
        <v>71</v>
      </c>
      <c r="R185" s="111">
        <v>10</v>
      </c>
      <c r="S185" s="111" t="s">
        <v>71</v>
      </c>
      <c r="T185" s="111">
        <v>5.34</v>
      </c>
      <c r="U185" s="111" t="s">
        <v>555</v>
      </c>
      <c r="V185" s="111" t="s">
        <v>411</v>
      </c>
    </row>
    <row r="186" spans="1:22" x14ac:dyDescent="0.2">
      <c r="A186" s="111" t="s">
        <v>304</v>
      </c>
      <c r="B186">
        <f t="shared" si="16"/>
        <v>0</v>
      </c>
      <c r="C186" t="str">
        <f t="shared" si="17"/>
        <v>N/A</v>
      </c>
      <c r="D186" t="str">
        <f t="shared" si="18"/>
        <v>N/A</v>
      </c>
      <c r="E186" t="str">
        <f t="shared" si="19"/>
        <v>N/A</v>
      </c>
      <c r="F186" t="str">
        <f t="shared" si="20"/>
        <v>N/A</v>
      </c>
      <c r="G186" t="str">
        <f t="shared" si="21"/>
        <v>N/A</v>
      </c>
      <c r="H186" s="111"/>
      <c r="N186" s="111" t="s">
        <v>285</v>
      </c>
      <c r="O186" s="111">
        <v>2.5999999999999999E-2</v>
      </c>
      <c r="P186" s="111" t="s">
        <v>71</v>
      </c>
      <c r="Q186" s="111" t="s">
        <v>71</v>
      </c>
      <c r="R186" s="111" t="s">
        <v>71</v>
      </c>
      <c r="S186" s="111" t="s">
        <v>71</v>
      </c>
      <c r="T186" s="111" t="s">
        <v>71</v>
      </c>
      <c r="U186" s="111" t="s">
        <v>556</v>
      </c>
      <c r="V186" s="111" t="s">
        <v>411</v>
      </c>
    </row>
    <row r="187" spans="1:22" x14ac:dyDescent="0.2">
      <c r="A187" s="111" t="s">
        <v>141</v>
      </c>
      <c r="B187">
        <f t="shared" si="16"/>
        <v>0.28000000000000003</v>
      </c>
      <c r="C187" t="str">
        <f t="shared" si="17"/>
        <v>N/A</v>
      </c>
      <c r="D187" t="str">
        <f t="shared" si="18"/>
        <v>N/A</v>
      </c>
      <c r="E187" t="str">
        <f t="shared" si="19"/>
        <v>N/A</v>
      </c>
      <c r="F187" t="str">
        <f t="shared" si="20"/>
        <v>N/A</v>
      </c>
      <c r="G187" t="str">
        <f t="shared" si="21"/>
        <v>N/A</v>
      </c>
      <c r="H187" s="111"/>
      <c r="N187" s="111" t="s">
        <v>286</v>
      </c>
      <c r="O187" s="111">
        <v>0</v>
      </c>
      <c r="P187" s="111" t="s">
        <v>71</v>
      </c>
      <c r="Q187" s="111" t="s">
        <v>71</v>
      </c>
      <c r="R187" s="111" t="s">
        <v>71</v>
      </c>
      <c r="S187" s="111" t="s">
        <v>71</v>
      </c>
      <c r="T187" s="111" t="s">
        <v>71</v>
      </c>
      <c r="U187" s="111" t="s">
        <v>557</v>
      </c>
      <c r="V187" s="111" t="s">
        <v>411</v>
      </c>
    </row>
    <row r="188" spans="1:22" x14ac:dyDescent="0.2">
      <c r="A188" s="111" t="s">
        <v>142</v>
      </c>
      <c r="B188">
        <f t="shared" si="16"/>
        <v>0.59099999999999997</v>
      </c>
      <c r="C188" t="str">
        <f t="shared" si="17"/>
        <v>N/A</v>
      </c>
      <c r="D188" t="str">
        <f t="shared" si="18"/>
        <v>N/A</v>
      </c>
      <c r="E188" t="str">
        <f t="shared" si="19"/>
        <v>N/A</v>
      </c>
      <c r="F188" t="str">
        <f t="shared" si="20"/>
        <v>N/A</v>
      </c>
      <c r="G188" t="str">
        <f t="shared" si="21"/>
        <v>N/A</v>
      </c>
      <c r="H188" s="111"/>
      <c r="N188" s="111" t="s">
        <v>765</v>
      </c>
      <c r="O188" s="111">
        <v>5.76</v>
      </c>
      <c r="P188" s="111">
        <v>6.12</v>
      </c>
      <c r="Q188" s="111" t="s">
        <v>71</v>
      </c>
      <c r="R188" s="111">
        <v>3</v>
      </c>
      <c r="S188" s="111" t="s">
        <v>71</v>
      </c>
      <c r="T188" s="111">
        <v>5.82</v>
      </c>
      <c r="U188" s="111" t="s">
        <v>748</v>
      </c>
      <c r="V188" s="111" t="s">
        <v>411</v>
      </c>
    </row>
    <row r="189" spans="1:22" x14ac:dyDescent="0.2">
      <c r="A189" s="111" t="s">
        <v>305</v>
      </c>
      <c r="B189">
        <f t="shared" si="16"/>
        <v>0.78300000000000003</v>
      </c>
      <c r="C189">
        <f t="shared" si="17"/>
        <v>0.78300000000000003</v>
      </c>
      <c r="D189">
        <f t="shared" si="18"/>
        <v>12</v>
      </c>
      <c r="E189">
        <f t="shared" si="19"/>
        <v>8</v>
      </c>
      <c r="F189">
        <f t="shared" si="20"/>
        <v>1</v>
      </c>
      <c r="G189">
        <f t="shared" si="21"/>
        <v>0.78300000000000003</v>
      </c>
      <c r="H189" s="111"/>
      <c r="N189" s="111" t="s">
        <v>130</v>
      </c>
      <c r="O189" s="111">
        <v>1.0820000000000001</v>
      </c>
      <c r="P189" s="111">
        <v>1.1240000000000001</v>
      </c>
      <c r="Q189" s="111">
        <v>17</v>
      </c>
      <c r="R189" s="111">
        <v>3</v>
      </c>
      <c r="S189" s="111">
        <v>1.1339999999999999</v>
      </c>
      <c r="T189" s="111">
        <v>1.07</v>
      </c>
      <c r="U189" s="111" t="s">
        <v>558</v>
      </c>
      <c r="V189" s="111" t="s">
        <v>411</v>
      </c>
    </row>
    <row r="190" spans="1:22" x14ac:dyDescent="0.2">
      <c r="A190" s="111" t="s">
        <v>143</v>
      </c>
      <c r="B190">
        <f t="shared" si="16"/>
        <v>18.760000000000002</v>
      </c>
      <c r="C190">
        <f t="shared" si="17"/>
        <v>19.940000000000001</v>
      </c>
      <c r="D190" t="str">
        <f t="shared" si="18"/>
        <v>N/A</v>
      </c>
      <c r="E190">
        <f t="shared" si="19"/>
        <v>10</v>
      </c>
      <c r="F190" t="str">
        <f t="shared" si="20"/>
        <v>N/A</v>
      </c>
      <c r="G190">
        <f t="shared" si="21"/>
        <v>18.82</v>
      </c>
      <c r="H190" s="111"/>
      <c r="N190" s="111" t="s">
        <v>287</v>
      </c>
      <c r="O190" s="111">
        <v>5.89</v>
      </c>
      <c r="P190" s="111">
        <v>5.98</v>
      </c>
      <c r="Q190" s="111" t="s">
        <v>71</v>
      </c>
      <c r="R190" s="111" t="s">
        <v>71</v>
      </c>
      <c r="S190" s="111" t="s">
        <v>71</v>
      </c>
      <c r="T190" s="111" t="s">
        <v>71</v>
      </c>
      <c r="U190" s="111" t="s">
        <v>435</v>
      </c>
      <c r="V190" s="111" t="s">
        <v>411</v>
      </c>
    </row>
    <row r="191" spans="1:22" x14ac:dyDescent="0.2">
      <c r="A191" s="111" t="s">
        <v>144</v>
      </c>
      <c r="B191">
        <f t="shared" si="16"/>
        <v>2.1800000000000002</v>
      </c>
      <c r="C191" t="str">
        <f t="shared" si="17"/>
        <v>N/A</v>
      </c>
      <c r="D191" t="str">
        <f t="shared" si="18"/>
        <v>N/A</v>
      </c>
      <c r="E191" t="str">
        <f t="shared" si="19"/>
        <v>N/A</v>
      </c>
      <c r="F191" t="str">
        <f t="shared" si="20"/>
        <v>N/A</v>
      </c>
      <c r="G191" t="str">
        <f t="shared" si="21"/>
        <v>N/A</v>
      </c>
      <c r="H191" s="111"/>
      <c r="N191" s="111" t="s">
        <v>288</v>
      </c>
      <c r="O191" s="111">
        <v>0</v>
      </c>
      <c r="P191" s="111" t="s">
        <v>71</v>
      </c>
      <c r="Q191" s="111" t="s">
        <v>71</v>
      </c>
      <c r="R191" s="111" t="s">
        <v>71</v>
      </c>
      <c r="S191" s="111" t="s">
        <v>71</v>
      </c>
      <c r="T191" s="111" t="s">
        <v>71</v>
      </c>
      <c r="U191" s="111" t="s">
        <v>559</v>
      </c>
      <c r="V191" s="111" t="s">
        <v>411</v>
      </c>
    </row>
    <row r="192" spans="1:22" x14ac:dyDescent="0.2">
      <c r="A192" s="111" t="s">
        <v>145</v>
      </c>
      <c r="B192">
        <f t="shared" si="16"/>
        <v>0.13500000000000001</v>
      </c>
      <c r="C192">
        <f t="shared" si="17"/>
        <v>0</v>
      </c>
      <c r="D192">
        <f t="shared" si="18"/>
        <v>26</v>
      </c>
      <c r="E192">
        <f t="shared" si="19"/>
        <v>44</v>
      </c>
      <c r="F192">
        <f t="shared" si="20"/>
        <v>0.13500000000000001</v>
      </c>
      <c r="G192">
        <f t="shared" si="21"/>
        <v>0</v>
      </c>
      <c r="H192" s="111"/>
      <c r="N192" s="111" t="s">
        <v>289</v>
      </c>
      <c r="O192" s="111">
        <v>2.54</v>
      </c>
      <c r="P192" s="111">
        <v>2.4</v>
      </c>
      <c r="Q192" s="111">
        <v>37</v>
      </c>
      <c r="R192" s="111">
        <v>39</v>
      </c>
      <c r="S192" s="111">
        <v>2.48</v>
      </c>
      <c r="T192" s="111">
        <v>2.36</v>
      </c>
      <c r="U192" s="111" t="s">
        <v>560</v>
      </c>
      <c r="V192" s="111" t="s">
        <v>411</v>
      </c>
    </row>
    <row r="193" spans="1:22" x14ac:dyDescent="0.2">
      <c r="A193" s="111" t="s">
        <v>146</v>
      </c>
      <c r="B193">
        <f t="shared" si="16"/>
        <v>2.2000000000000002</v>
      </c>
      <c r="C193">
        <f t="shared" si="17"/>
        <v>1.9950000000000001</v>
      </c>
      <c r="D193">
        <f t="shared" si="18"/>
        <v>1</v>
      </c>
      <c r="E193" t="str">
        <f t="shared" si="19"/>
        <v>N/A</v>
      </c>
      <c r="F193">
        <f t="shared" si="20"/>
        <v>2.2000000000000002</v>
      </c>
      <c r="G193" t="str">
        <f t="shared" si="21"/>
        <v>N/A</v>
      </c>
      <c r="H193" s="111"/>
      <c r="N193" s="111" t="s">
        <v>131</v>
      </c>
      <c r="O193" s="111">
        <v>1.37</v>
      </c>
      <c r="P193" s="111">
        <v>1.2450000000000001</v>
      </c>
      <c r="Q193" s="111">
        <v>0</v>
      </c>
      <c r="R193" s="111" t="s">
        <v>71</v>
      </c>
      <c r="S193" s="111">
        <v>1.37</v>
      </c>
      <c r="T193" s="111" t="s">
        <v>71</v>
      </c>
      <c r="U193" s="111" t="s">
        <v>561</v>
      </c>
      <c r="V193" s="111" t="s">
        <v>411</v>
      </c>
    </row>
    <row r="194" spans="1:22" x14ac:dyDescent="0.2">
      <c r="A194" s="111" t="s">
        <v>147</v>
      </c>
      <c r="B194">
        <f t="shared" si="16"/>
        <v>4.5</v>
      </c>
      <c r="C194">
        <f t="shared" si="17"/>
        <v>0</v>
      </c>
      <c r="D194" t="str">
        <f t="shared" si="18"/>
        <v>N/A</v>
      </c>
      <c r="E194" t="str">
        <f t="shared" si="19"/>
        <v>N/A</v>
      </c>
      <c r="F194" t="str">
        <f t="shared" si="20"/>
        <v>N/A</v>
      </c>
      <c r="G194" t="str">
        <f t="shared" si="21"/>
        <v>N/A</v>
      </c>
      <c r="H194" s="111"/>
      <c r="N194" s="111" t="s">
        <v>290</v>
      </c>
      <c r="O194" s="111">
        <v>3.3450000000000002</v>
      </c>
      <c r="P194" s="111">
        <v>3.3149999999999999</v>
      </c>
      <c r="Q194" s="111">
        <v>7</v>
      </c>
      <c r="R194" s="111">
        <v>12</v>
      </c>
      <c r="S194" s="111">
        <v>3.48</v>
      </c>
      <c r="T194" s="111">
        <v>3.3149999999999999</v>
      </c>
      <c r="U194" s="111" t="s">
        <v>562</v>
      </c>
      <c r="V194" s="111" t="s">
        <v>411</v>
      </c>
    </row>
    <row r="195" spans="1:22" x14ac:dyDescent="0.2">
      <c r="A195" s="111" t="s">
        <v>148</v>
      </c>
      <c r="B195">
        <f t="shared" si="16"/>
        <v>0.81599999999999995</v>
      </c>
      <c r="C195">
        <f t="shared" si="17"/>
        <v>0.83099999999999996</v>
      </c>
      <c r="D195" t="str">
        <f t="shared" si="18"/>
        <v>N/A</v>
      </c>
      <c r="E195">
        <f t="shared" si="19"/>
        <v>33</v>
      </c>
      <c r="F195" t="str">
        <f t="shared" si="20"/>
        <v>N/A</v>
      </c>
      <c r="G195">
        <f t="shared" si="21"/>
        <v>0.80100000000000005</v>
      </c>
      <c r="H195" s="111"/>
      <c r="N195" s="111" t="s">
        <v>291</v>
      </c>
      <c r="O195" s="111">
        <v>10.02</v>
      </c>
      <c r="P195" s="111">
        <v>0</v>
      </c>
      <c r="Q195" s="111" t="s">
        <v>71</v>
      </c>
      <c r="R195" s="111" t="s">
        <v>71</v>
      </c>
      <c r="S195" s="111" t="s">
        <v>71</v>
      </c>
      <c r="T195" s="111" t="s">
        <v>71</v>
      </c>
      <c r="U195" s="111" t="s">
        <v>563</v>
      </c>
      <c r="V195" s="111" t="s">
        <v>411</v>
      </c>
    </row>
    <row r="196" spans="1:22" x14ac:dyDescent="0.2">
      <c r="A196" s="111" t="s">
        <v>306</v>
      </c>
      <c r="B196">
        <f t="shared" si="16"/>
        <v>0.04</v>
      </c>
      <c r="C196" t="str">
        <f t="shared" si="17"/>
        <v>N/A</v>
      </c>
      <c r="D196" t="str">
        <f t="shared" si="18"/>
        <v>N/A</v>
      </c>
      <c r="E196" t="str">
        <f t="shared" si="19"/>
        <v>N/A</v>
      </c>
      <c r="F196" t="str">
        <f t="shared" si="20"/>
        <v>N/A</v>
      </c>
      <c r="G196" t="str">
        <f t="shared" si="21"/>
        <v>N/A</v>
      </c>
      <c r="H196" s="111"/>
      <c r="N196" s="111" t="s">
        <v>292</v>
      </c>
      <c r="O196" s="111">
        <v>0</v>
      </c>
      <c r="P196" s="111">
        <v>0.43</v>
      </c>
      <c r="Q196" s="111" t="s">
        <v>71</v>
      </c>
      <c r="R196" s="111">
        <v>0</v>
      </c>
      <c r="S196" s="111" t="s">
        <v>71</v>
      </c>
      <c r="T196" s="111">
        <v>0</v>
      </c>
      <c r="U196" s="111" t="s">
        <v>564</v>
      </c>
      <c r="V196" s="111" t="s">
        <v>411</v>
      </c>
    </row>
    <row r="197" spans="1:22" x14ac:dyDescent="0.2">
      <c r="A197" s="111" t="s">
        <v>149</v>
      </c>
      <c r="B197">
        <f t="shared" ref="B197:B260" si="22">VLOOKUP($A197,$N$5:$U$375,2,FALSE)</f>
        <v>7.11</v>
      </c>
      <c r="C197">
        <f t="shared" ref="C197:C260" si="23">VLOOKUP($A197,$N$5:$U$375,3,FALSE)</f>
        <v>7.41</v>
      </c>
      <c r="D197" t="str">
        <f t="shared" ref="D197:D260" si="24">VLOOKUP($A197,$N$5:$U$375,4,FALSE)</f>
        <v>N/A</v>
      </c>
      <c r="E197">
        <f t="shared" ref="E197:E260" si="25">VLOOKUP($A197,$N$5:$U$375,5,FALSE)</f>
        <v>32</v>
      </c>
      <c r="F197" t="str">
        <f t="shared" ref="F197:F260" si="26">VLOOKUP($A197,$N$5:$U$375,6,FALSE)</f>
        <v>N/A</v>
      </c>
      <c r="G197">
        <f t="shared" ref="G197:G260" si="27">VLOOKUP($A197,$N$5:$U$375,7,FALSE)</f>
        <v>7.63</v>
      </c>
      <c r="H197" s="111"/>
      <c r="N197" s="111" t="s">
        <v>132</v>
      </c>
      <c r="O197" s="111">
        <v>4.8</v>
      </c>
      <c r="P197" s="111" t="s">
        <v>71</v>
      </c>
      <c r="Q197" s="111" t="s">
        <v>71</v>
      </c>
      <c r="R197" s="111" t="s">
        <v>71</v>
      </c>
      <c r="S197" s="111" t="s">
        <v>71</v>
      </c>
      <c r="T197" s="111" t="s">
        <v>71</v>
      </c>
      <c r="U197" s="111" t="s">
        <v>565</v>
      </c>
      <c r="V197" s="111" t="s">
        <v>411</v>
      </c>
    </row>
    <row r="198" spans="1:22" x14ac:dyDescent="0.2">
      <c r="A198" s="111" t="s">
        <v>307</v>
      </c>
      <c r="B198">
        <f t="shared" si="22"/>
        <v>46</v>
      </c>
      <c r="C198">
        <f t="shared" si="23"/>
        <v>46</v>
      </c>
      <c r="D198">
        <f t="shared" si="24"/>
        <v>18</v>
      </c>
      <c r="E198" t="str">
        <f t="shared" si="25"/>
        <v>N/A</v>
      </c>
      <c r="F198">
        <f t="shared" si="26"/>
        <v>42.2</v>
      </c>
      <c r="G198" t="str">
        <f t="shared" si="27"/>
        <v>N/A</v>
      </c>
      <c r="H198" s="111"/>
      <c r="N198" s="111" t="s">
        <v>766</v>
      </c>
      <c r="O198" s="111">
        <v>0.44850000000000001</v>
      </c>
      <c r="P198" s="111">
        <v>0.47899999999999998</v>
      </c>
      <c r="Q198" s="111">
        <v>40</v>
      </c>
      <c r="R198" s="111">
        <v>27</v>
      </c>
      <c r="S198" s="111">
        <v>0.46500000000000002</v>
      </c>
      <c r="T198" s="111">
        <v>0.46600000000000003</v>
      </c>
      <c r="U198" s="111" t="s">
        <v>767</v>
      </c>
      <c r="V198" s="111" t="s">
        <v>411</v>
      </c>
    </row>
    <row r="199" spans="1:22" x14ac:dyDescent="0.2">
      <c r="A199" s="111" t="s">
        <v>308</v>
      </c>
      <c r="B199">
        <f t="shared" si="22"/>
        <v>1.55</v>
      </c>
      <c r="C199">
        <f t="shared" si="23"/>
        <v>1.57</v>
      </c>
      <c r="D199">
        <f t="shared" si="24"/>
        <v>48</v>
      </c>
      <c r="E199">
        <f t="shared" si="25"/>
        <v>3</v>
      </c>
      <c r="F199">
        <f t="shared" si="26"/>
        <v>1.6</v>
      </c>
      <c r="G199">
        <f t="shared" si="27"/>
        <v>1.51</v>
      </c>
      <c r="H199" s="111"/>
      <c r="N199" s="111" t="s">
        <v>293</v>
      </c>
      <c r="O199" s="111">
        <v>2.7</v>
      </c>
      <c r="P199" s="111">
        <v>2.46</v>
      </c>
      <c r="Q199" s="111" t="s">
        <v>71</v>
      </c>
      <c r="R199" s="111" t="s">
        <v>71</v>
      </c>
      <c r="S199" s="111" t="s">
        <v>71</v>
      </c>
      <c r="T199" s="111" t="s">
        <v>71</v>
      </c>
      <c r="U199" s="111" t="s">
        <v>566</v>
      </c>
      <c r="V199" s="111" t="s">
        <v>411</v>
      </c>
    </row>
    <row r="200" spans="1:22" x14ac:dyDescent="0.2">
      <c r="A200" s="111" t="s">
        <v>150</v>
      </c>
      <c r="B200">
        <f t="shared" si="22"/>
        <v>0.32</v>
      </c>
      <c r="C200" t="str">
        <f t="shared" si="23"/>
        <v>N/A</v>
      </c>
      <c r="D200" t="str">
        <f t="shared" si="24"/>
        <v>N/A</v>
      </c>
      <c r="E200" t="str">
        <f t="shared" si="25"/>
        <v>N/A</v>
      </c>
      <c r="F200" t="str">
        <f t="shared" si="26"/>
        <v>N/A</v>
      </c>
      <c r="G200" t="str">
        <f t="shared" si="27"/>
        <v>N/A</v>
      </c>
      <c r="H200" s="111"/>
      <c r="N200" s="111" t="s">
        <v>294</v>
      </c>
      <c r="O200" s="111">
        <v>3</v>
      </c>
      <c r="P200" s="111">
        <v>0</v>
      </c>
      <c r="Q200" s="111">
        <v>29</v>
      </c>
      <c r="R200" s="111" t="s">
        <v>71</v>
      </c>
      <c r="S200" s="111">
        <v>4.3600000000000003</v>
      </c>
      <c r="T200" s="111" t="s">
        <v>71</v>
      </c>
      <c r="U200" s="111" t="s">
        <v>567</v>
      </c>
      <c r="V200" s="111" t="s">
        <v>411</v>
      </c>
    </row>
    <row r="201" spans="1:22" x14ac:dyDescent="0.2">
      <c r="A201" s="111" t="s">
        <v>309</v>
      </c>
      <c r="B201">
        <f t="shared" si="22"/>
        <v>0.2</v>
      </c>
      <c r="C201">
        <f t="shared" si="23"/>
        <v>0.24199999999999999</v>
      </c>
      <c r="D201" t="str">
        <f t="shared" si="24"/>
        <v>N/A</v>
      </c>
      <c r="E201">
        <f t="shared" si="25"/>
        <v>38</v>
      </c>
      <c r="F201" t="str">
        <f t="shared" si="26"/>
        <v>N/A</v>
      </c>
      <c r="G201">
        <f t="shared" si="27"/>
        <v>0.24399999999999999</v>
      </c>
      <c r="H201" s="111"/>
      <c r="N201" s="111" t="s">
        <v>295</v>
      </c>
      <c r="O201" s="111">
        <v>0.14000000000000001</v>
      </c>
      <c r="P201" s="111" t="s">
        <v>71</v>
      </c>
      <c r="Q201" s="111" t="s">
        <v>71</v>
      </c>
      <c r="R201" s="111" t="s">
        <v>71</v>
      </c>
      <c r="S201" s="111" t="s">
        <v>71</v>
      </c>
      <c r="T201" s="111" t="s">
        <v>71</v>
      </c>
      <c r="U201" s="111" t="s">
        <v>568</v>
      </c>
      <c r="V201" s="111" t="s">
        <v>411</v>
      </c>
    </row>
    <row r="202" spans="1:22" x14ac:dyDescent="0.2">
      <c r="A202" s="111" t="s">
        <v>310</v>
      </c>
      <c r="B202">
        <f t="shared" si="22"/>
        <v>0.125</v>
      </c>
      <c r="C202" t="str">
        <f t="shared" si="23"/>
        <v>N/A</v>
      </c>
      <c r="D202" t="str">
        <f t="shared" si="24"/>
        <v>N/A</v>
      </c>
      <c r="E202" t="str">
        <f t="shared" si="25"/>
        <v>N/A</v>
      </c>
      <c r="F202" t="str">
        <f t="shared" si="26"/>
        <v>N/A</v>
      </c>
      <c r="G202" t="str">
        <f t="shared" si="27"/>
        <v>N/A</v>
      </c>
      <c r="H202" s="111"/>
      <c r="N202" s="111" t="s">
        <v>133</v>
      </c>
      <c r="O202" s="111">
        <v>350</v>
      </c>
      <c r="P202" s="111">
        <v>362</v>
      </c>
      <c r="Q202" s="111">
        <v>18</v>
      </c>
      <c r="R202" s="111">
        <v>3</v>
      </c>
      <c r="S202" s="111">
        <v>346</v>
      </c>
      <c r="T202" s="111">
        <v>350</v>
      </c>
      <c r="U202" s="111" t="s">
        <v>569</v>
      </c>
      <c r="V202" s="111" t="s">
        <v>411</v>
      </c>
    </row>
    <row r="203" spans="1:22" x14ac:dyDescent="0.2">
      <c r="A203" s="111" t="s">
        <v>311</v>
      </c>
      <c r="B203">
        <f t="shared" si="22"/>
        <v>2.2599999999999998</v>
      </c>
      <c r="C203">
        <f t="shared" si="23"/>
        <v>2.04</v>
      </c>
      <c r="D203" t="str">
        <f t="shared" si="24"/>
        <v>N/A</v>
      </c>
      <c r="E203" t="str">
        <f t="shared" si="25"/>
        <v>N/A</v>
      </c>
      <c r="F203" t="str">
        <f t="shared" si="26"/>
        <v>N/A</v>
      </c>
      <c r="G203" t="str">
        <f t="shared" si="27"/>
        <v>N/A</v>
      </c>
      <c r="H203" s="111"/>
      <c r="N203" s="111" t="s">
        <v>296</v>
      </c>
      <c r="O203" s="111">
        <v>5.6</v>
      </c>
      <c r="P203" s="111">
        <v>0</v>
      </c>
      <c r="Q203" s="111" t="s">
        <v>71</v>
      </c>
      <c r="R203" s="111" t="s">
        <v>71</v>
      </c>
      <c r="S203" s="111" t="s">
        <v>71</v>
      </c>
      <c r="T203" s="111" t="s">
        <v>71</v>
      </c>
      <c r="U203" s="111" t="s">
        <v>570</v>
      </c>
      <c r="V203" s="111" t="s">
        <v>411</v>
      </c>
    </row>
    <row r="204" spans="1:22" x14ac:dyDescent="0.2">
      <c r="A204" s="111" t="s">
        <v>312</v>
      </c>
      <c r="B204">
        <f t="shared" si="22"/>
        <v>3.35</v>
      </c>
      <c r="C204">
        <f t="shared" si="23"/>
        <v>3.48</v>
      </c>
      <c r="D204" t="str">
        <f t="shared" si="24"/>
        <v>N/A</v>
      </c>
      <c r="E204" t="str">
        <f t="shared" si="25"/>
        <v>N/A</v>
      </c>
      <c r="F204" t="str">
        <f t="shared" si="26"/>
        <v>N/A</v>
      </c>
      <c r="G204" t="str">
        <f t="shared" si="27"/>
        <v>N/A</v>
      </c>
      <c r="H204" s="111"/>
      <c r="N204" s="111" t="s">
        <v>297</v>
      </c>
      <c r="O204" s="111">
        <v>0</v>
      </c>
      <c r="P204" s="111">
        <v>0.4</v>
      </c>
      <c r="Q204" s="111" t="s">
        <v>71</v>
      </c>
      <c r="R204" s="111" t="s">
        <v>71</v>
      </c>
      <c r="S204" s="111" t="s">
        <v>71</v>
      </c>
      <c r="T204" s="111" t="s">
        <v>71</v>
      </c>
      <c r="U204" s="111" t="s">
        <v>571</v>
      </c>
      <c r="V204" s="111" t="s">
        <v>411</v>
      </c>
    </row>
    <row r="205" spans="1:22" x14ac:dyDescent="0.2">
      <c r="A205" s="111" t="s">
        <v>313</v>
      </c>
      <c r="B205">
        <f t="shared" si="22"/>
        <v>2.7</v>
      </c>
      <c r="C205">
        <f t="shared" si="23"/>
        <v>2.48</v>
      </c>
      <c r="D205" t="str">
        <f t="shared" si="24"/>
        <v>N/A</v>
      </c>
      <c r="E205" t="str">
        <f t="shared" si="25"/>
        <v>N/A</v>
      </c>
      <c r="F205" t="str">
        <f t="shared" si="26"/>
        <v>N/A</v>
      </c>
      <c r="G205" t="str">
        <f t="shared" si="27"/>
        <v>N/A</v>
      </c>
      <c r="H205" s="111"/>
      <c r="N205" s="111" t="s">
        <v>134</v>
      </c>
      <c r="O205" s="111">
        <v>2.0099999999999998</v>
      </c>
      <c r="P205" s="111">
        <v>2.15</v>
      </c>
      <c r="Q205" s="111">
        <v>37</v>
      </c>
      <c r="R205" s="111">
        <v>27</v>
      </c>
      <c r="S205" s="111">
        <v>2.2999999999999998</v>
      </c>
      <c r="T205" s="111">
        <v>2.04</v>
      </c>
      <c r="U205" s="111" t="s">
        <v>572</v>
      </c>
      <c r="V205" s="111" t="s">
        <v>411</v>
      </c>
    </row>
    <row r="206" spans="1:22" x14ac:dyDescent="0.2">
      <c r="A206" s="111" t="s">
        <v>314</v>
      </c>
      <c r="B206">
        <f t="shared" si="22"/>
        <v>0</v>
      </c>
      <c r="C206" t="str">
        <f t="shared" si="23"/>
        <v>N/A</v>
      </c>
      <c r="D206" t="str">
        <f t="shared" si="24"/>
        <v>N/A</v>
      </c>
      <c r="E206" t="str">
        <f t="shared" si="25"/>
        <v>N/A</v>
      </c>
      <c r="F206" t="str">
        <f t="shared" si="26"/>
        <v>N/A</v>
      </c>
      <c r="G206" t="str">
        <f t="shared" si="27"/>
        <v>N/A</v>
      </c>
      <c r="H206" s="111"/>
      <c r="N206" s="111" t="s">
        <v>298</v>
      </c>
      <c r="O206" s="111">
        <v>1.93</v>
      </c>
      <c r="P206" s="111" t="s">
        <v>71</v>
      </c>
      <c r="Q206" s="111" t="s">
        <v>71</v>
      </c>
      <c r="R206" s="111" t="s">
        <v>71</v>
      </c>
      <c r="S206" s="111" t="s">
        <v>71</v>
      </c>
      <c r="T206" s="111" t="s">
        <v>71</v>
      </c>
      <c r="U206" s="111" t="s">
        <v>573</v>
      </c>
      <c r="V206" s="111" t="s">
        <v>411</v>
      </c>
    </row>
    <row r="207" spans="1:22" x14ac:dyDescent="0.2">
      <c r="A207" s="111" t="s">
        <v>315</v>
      </c>
      <c r="B207">
        <f t="shared" si="22"/>
        <v>0.29799999999999999</v>
      </c>
      <c r="C207" t="str">
        <f t="shared" si="23"/>
        <v>N/A</v>
      </c>
      <c r="D207" t="str">
        <f t="shared" si="24"/>
        <v>N/A</v>
      </c>
      <c r="E207" t="str">
        <f t="shared" si="25"/>
        <v>N/A</v>
      </c>
      <c r="F207" t="str">
        <f t="shared" si="26"/>
        <v>N/A</v>
      </c>
      <c r="G207" t="str">
        <f t="shared" si="27"/>
        <v>N/A</v>
      </c>
      <c r="H207" s="111"/>
      <c r="N207" s="111" t="s">
        <v>299</v>
      </c>
      <c r="O207" s="111">
        <v>8.7999999999999995E-2</v>
      </c>
      <c r="P207" s="111" t="s">
        <v>71</v>
      </c>
      <c r="Q207" s="111" t="s">
        <v>71</v>
      </c>
      <c r="R207" s="111" t="s">
        <v>71</v>
      </c>
      <c r="S207" s="111" t="s">
        <v>71</v>
      </c>
      <c r="T207" s="111" t="s">
        <v>71</v>
      </c>
      <c r="U207" s="111" t="s">
        <v>574</v>
      </c>
      <c r="V207" s="111" t="s">
        <v>411</v>
      </c>
    </row>
    <row r="208" spans="1:22" x14ac:dyDescent="0.2">
      <c r="A208" s="111" t="s">
        <v>316</v>
      </c>
      <c r="B208">
        <f t="shared" si="22"/>
        <v>1.38</v>
      </c>
      <c r="C208">
        <f t="shared" si="23"/>
        <v>1.34</v>
      </c>
      <c r="D208" t="str">
        <f t="shared" si="24"/>
        <v>N/A</v>
      </c>
      <c r="E208" t="str">
        <f t="shared" si="25"/>
        <v>N/A</v>
      </c>
      <c r="F208" t="str">
        <f t="shared" si="26"/>
        <v>N/A</v>
      </c>
      <c r="G208" t="str">
        <f t="shared" si="27"/>
        <v>N/A</v>
      </c>
      <c r="H208" s="111"/>
      <c r="N208" s="111" t="s">
        <v>135</v>
      </c>
      <c r="O208" s="111">
        <v>2.02</v>
      </c>
      <c r="P208" s="111">
        <v>0</v>
      </c>
      <c r="Q208" s="111" t="s">
        <v>71</v>
      </c>
      <c r="R208" s="111" t="s">
        <v>71</v>
      </c>
      <c r="S208" s="111" t="s">
        <v>71</v>
      </c>
      <c r="T208" s="111" t="s">
        <v>71</v>
      </c>
      <c r="U208" s="111" t="s">
        <v>575</v>
      </c>
      <c r="V208" s="111" t="s">
        <v>411</v>
      </c>
    </row>
    <row r="209" spans="1:22" x14ac:dyDescent="0.2">
      <c r="A209" s="111" t="s">
        <v>317</v>
      </c>
      <c r="B209">
        <f t="shared" si="22"/>
        <v>0.97</v>
      </c>
      <c r="C209">
        <f t="shared" si="23"/>
        <v>0.82</v>
      </c>
      <c r="D209">
        <f t="shared" si="24"/>
        <v>3</v>
      </c>
      <c r="E209">
        <f t="shared" si="25"/>
        <v>37</v>
      </c>
      <c r="F209">
        <f t="shared" si="26"/>
        <v>0.89</v>
      </c>
      <c r="G209">
        <f t="shared" si="27"/>
        <v>0.94</v>
      </c>
      <c r="H209" s="111"/>
      <c r="N209" s="111" t="s">
        <v>300</v>
      </c>
      <c r="O209" s="111">
        <v>0</v>
      </c>
      <c r="P209" s="111" t="s">
        <v>71</v>
      </c>
      <c r="Q209" s="111" t="s">
        <v>71</v>
      </c>
      <c r="R209" s="111" t="s">
        <v>71</v>
      </c>
      <c r="S209" s="111" t="s">
        <v>71</v>
      </c>
      <c r="T209" s="111" t="s">
        <v>71</v>
      </c>
      <c r="U209" s="111" t="s">
        <v>576</v>
      </c>
      <c r="V209" s="111" t="s">
        <v>411</v>
      </c>
    </row>
    <row r="210" spans="1:22" x14ac:dyDescent="0.2">
      <c r="A210" s="111" t="s">
        <v>318</v>
      </c>
      <c r="B210">
        <f t="shared" si="22"/>
        <v>0</v>
      </c>
      <c r="C210" t="str">
        <f t="shared" si="23"/>
        <v>N/A</v>
      </c>
      <c r="D210" t="str">
        <f t="shared" si="24"/>
        <v>N/A</v>
      </c>
      <c r="E210" t="str">
        <f t="shared" si="25"/>
        <v>N/A</v>
      </c>
      <c r="F210" t="str">
        <f t="shared" si="26"/>
        <v>N/A</v>
      </c>
      <c r="G210" t="str">
        <f t="shared" si="27"/>
        <v>N/A</v>
      </c>
      <c r="H210" s="111"/>
      <c r="N210" s="111" t="s">
        <v>301</v>
      </c>
      <c r="O210" s="111">
        <v>0</v>
      </c>
      <c r="P210" s="111" t="s">
        <v>71</v>
      </c>
      <c r="Q210" s="111" t="s">
        <v>71</v>
      </c>
      <c r="R210" s="111" t="s">
        <v>71</v>
      </c>
      <c r="S210" s="111" t="s">
        <v>71</v>
      </c>
      <c r="T210" s="111" t="s">
        <v>71</v>
      </c>
      <c r="U210" s="111" t="s">
        <v>577</v>
      </c>
      <c r="V210" s="111" t="s">
        <v>411</v>
      </c>
    </row>
    <row r="211" spans="1:22" x14ac:dyDescent="0.2">
      <c r="A211" s="111" t="s">
        <v>151</v>
      </c>
      <c r="B211">
        <f t="shared" si="22"/>
        <v>8.65</v>
      </c>
      <c r="C211">
        <f t="shared" si="23"/>
        <v>8.9</v>
      </c>
      <c r="D211">
        <f t="shared" si="24"/>
        <v>17</v>
      </c>
      <c r="E211">
        <f t="shared" si="25"/>
        <v>3</v>
      </c>
      <c r="F211">
        <f t="shared" si="26"/>
        <v>8.9499999999999993</v>
      </c>
      <c r="G211">
        <f t="shared" si="27"/>
        <v>8.6</v>
      </c>
      <c r="H211" s="111"/>
      <c r="N211" s="111" t="s">
        <v>302</v>
      </c>
      <c r="O211" s="111">
        <v>2</v>
      </c>
      <c r="P211" s="111" t="s">
        <v>71</v>
      </c>
      <c r="Q211" s="111" t="s">
        <v>71</v>
      </c>
      <c r="R211" s="111" t="s">
        <v>71</v>
      </c>
      <c r="S211" s="111" t="s">
        <v>71</v>
      </c>
      <c r="T211" s="111" t="s">
        <v>71</v>
      </c>
      <c r="U211" s="111" t="s">
        <v>578</v>
      </c>
      <c r="V211" s="111" t="s">
        <v>411</v>
      </c>
    </row>
    <row r="212" spans="1:22" x14ac:dyDescent="0.2">
      <c r="A212" s="111" t="s">
        <v>152</v>
      </c>
      <c r="B212">
        <f t="shared" si="22"/>
        <v>2.46</v>
      </c>
      <c r="C212">
        <f t="shared" si="23"/>
        <v>2.5499999999999998</v>
      </c>
      <c r="D212">
        <f t="shared" si="24"/>
        <v>37</v>
      </c>
      <c r="E212">
        <f t="shared" si="25"/>
        <v>3</v>
      </c>
      <c r="F212">
        <f t="shared" si="26"/>
        <v>2.61</v>
      </c>
      <c r="G212">
        <f t="shared" si="27"/>
        <v>2.42</v>
      </c>
      <c r="H212" s="111"/>
      <c r="N212" s="111" t="s">
        <v>303</v>
      </c>
      <c r="O212" s="111">
        <v>6.0000000000000001E-3</v>
      </c>
      <c r="P212" s="111" t="s">
        <v>71</v>
      </c>
      <c r="Q212" s="111" t="s">
        <v>71</v>
      </c>
      <c r="R212" s="111" t="s">
        <v>71</v>
      </c>
      <c r="S212" s="111" t="s">
        <v>71</v>
      </c>
      <c r="T212" s="111" t="s">
        <v>71</v>
      </c>
      <c r="U212" s="111" t="s">
        <v>579</v>
      </c>
      <c r="V212" s="111" t="s">
        <v>411</v>
      </c>
    </row>
    <row r="213" spans="1:22" x14ac:dyDescent="0.2">
      <c r="A213" s="111" t="s">
        <v>153</v>
      </c>
      <c r="B213">
        <f t="shared" si="22"/>
        <v>35.200000000000003</v>
      </c>
      <c r="C213">
        <f t="shared" si="23"/>
        <v>33.200000000000003</v>
      </c>
      <c r="D213">
        <f t="shared" si="24"/>
        <v>14</v>
      </c>
      <c r="E213" t="str">
        <f t="shared" si="25"/>
        <v>N/A</v>
      </c>
      <c r="F213">
        <f t="shared" si="26"/>
        <v>37.200000000000003</v>
      </c>
      <c r="G213" t="str">
        <f t="shared" si="27"/>
        <v>N/A</v>
      </c>
      <c r="H213" s="111"/>
      <c r="N213" s="111" t="s">
        <v>137</v>
      </c>
      <c r="O213" s="111">
        <v>0.47</v>
      </c>
      <c r="P213" s="111">
        <v>0.44500000000000001</v>
      </c>
      <c r="Q213" s="111">
        <v>4</v>
      </c>
      <c r="R213" s="111" t="s">
        <v>71</v>
      </c>
      <c r="S213" s="111">
        <v>0.48499999999999999</v>
      </c>
      <c r="T213" s="111" t="s">
        <v>71</v>
      </c>
      <c r="U213" s="111" t="s">
        <v>580</v>
      </c>
      <c r="V213" s="111" t="s">
        <v>411</v>
      </c>
    </row>
    <row r="214" spans="1:22" x14ac:dyDescent="0.2">
      <c r="A214" s="111" t="s">
        <v>154</v>
      </c>
      <c r="B214">
        <f t="shared" si="22"/>
        <v>7.58</v>
      </c>
      <c r="C214">
        <f t="shared" si="23"/>
        <v>0</v>
      </c>
      <c r="D214">
        <f t="shared" si="24"/>
        <v>26</v>
      </c>
      <c r="E214" t="str">
        <f t="shared" si="25"/>
        <v>N/A</v>
      </c>
      <c r="F214">
        <f t="shared" si="26"/>
        <v>7.66</v>
      </c>
      <c r="G214" t="str">
        <f t="shared" si="27"/>
        <v>N/A</v>
      </c>
      <c r="H214" s="111"/>
      <c r="N214" s="111" t="s">
        <v>138</v>
      </c>
      <c r="O214" s="111">
        <v>4.28</v>
      </c>
      <c r="P214" s="111" t="s">
        <v>71</v>
      </c>
      <c r="Q214" s="111" t="s">
        <v>71</v>
      </c>
      <c r="R214" s="111" t="s">
        <v>71</v>
      </c>
      <c r="S214" s="111" t="s">
        <v>71</v>
      </c>
      <c r="T214" s="111" t="s">
        <v>71</v>
      </c>
      <c r="U214" s="111" t="s">
        <v>581</v>
      </c>
      <c r="V214" s="111" t="s">
        <v>411</v>
      </c>
    </row>
    <row r="215" spans="1:22" x14ac:dyDescent="0.2">
      <c r="A215" s="111" t="s">
        <v>155</v>
      </c>
      <c r="B215">
        <f t="shared" si="22"/>
        <v>0.1</v>
      </c>
      <c r="C215" t="str">
        <f t="shared" si="23"/>
        <v>N/A</v>
      </c>
      <c r="D215" t="str">
        <f t="shared" si="24"/>
        <v>N/A</v>
      </c>
      <c r="E215" t="str">
        <f t="shared" si="25"/>
        <v>N/A</v>
      </c>
      <c r="F215" t="str">
        <f t="shared" si="26"/>
        <v>N/A</v>
      </c>
      <c r="G215" t="str">
        <f t="shared" si="27"/>
        <v>N/A</v>
      </c>
      <c r="H215" s="111"/>
      <c r="N215" s="111" t="s">
        <v>139</v>
      </c>
      <c r="O215" s="111">
        <v>1.33</v>
      </c>
      <c r="P215" s="111">
        <v>1.38</v>
      </c>
      <c r="Q215" s="111" t="s">
        <v>71</v>
      </c>
      <c r="R215" s="111">
        <v>32</v>
      </c>
      <c r="S215" s="111" t="s">
        <v>71</v>
      </c>
      <c r="T215" s="111">
        <v>1.4</v>
      </c>
      <c r="U215" s="111" t="s">
        <v>582</v>
      </c>
      <c r="V215" s="111" t="s">
        <v>411</v>
      </c>
    </row>
    <row r="216" spans="1:22" x14ac:dyDescent="0.2">
      <c r="A216" s="111" t="s">
        <v>319</v>
      </c>
      <c r="B216">
        <f t="shared" si="22"/>
        <v>9.6000000000000002E-2</v>
      </c>
      <c r="C216" t="str">
        <f t="shared" si="23"/>
        <v>N/A</v>
      </c>
      <c r="D216" t="str">
        <f t="shared" si="24"/>
        <v>N/A</v>
      </c>
      <c r="E216" t="str">
        <f t="shared" si="25"/>
        <v>N/A</v>
      </c>
      <c r="F216" t="str">
        <f t="shared" si="26"/>
        <v>N/A</v>
      </c>
      <c r="G216" t="str">
        <f t="shared" si="27"/>
        <v>N/A</v>
      </c>
      <c r="H216" s="111"/>
      <c r="N216" s="111" t="s">
        <v>140</v>
      </c>
      <c r="O216" s="111">
        <v>7.16</v>
      </c>
      <c r="P216" s="111">
        <v>6.76</v>
      </c>
      <c r="Q216" s="111">
        <v>0</v>
      </c>
      <c r="R216" s="111">
        <v>10</v>
      </c>
      <c r="S216" s="111">
        <v>7.16</v>
      </c>
      <c r="T216" s="111">
        <v>6.79</v>
      </c>
      <c r="U216" s="111" t="s">
        <v>65</v>
      </c>
      <c r="V216" s="111" t="s">
        <v>411</v>
      </c>
    </row>
    <row r="217" spans="1:22" x14ac:dyDescent="0.2">
      <c r="A217" s="111" t="s">
        <v>156</v>
      </c>
      <c r="B217">
        <f t="shared" si="22"/>
        <v>3.8</v>
      </c>
      <c r="C217">
        <f t="shared" si="23"/>
        <v>3.91</v>
      </c>
      <c r="D217" t="str">
        <f t="shared" si="24"/>
        <v>N/A</v>
      </c>
      <c r="E217">
        <f t="shared" si="25"/>
        <v>38</v>
      </c>
      <c r="F217" t="str">
        <f t="shared" si="26"/>
        <v>N/A</v>
      </c>
      <c r="G217">
        <f t="shared" si="27"/>
        <v>4.07</v>
      </c>
      <c r="H217" s="111"/>
      <c r="N217" s="111" t="s">
        <v>304</v>
      </c>
      <c r="O217" s="111">
        <v>0</v>
      </c>
      <c r="P217" s="111" t="s">
        <v>71</v>
      </c>
      <c r="Q217" s="111" t="s">
        <v>71</v>
      </c>
      <c r="R217" s="111" t="s">
        <v>71</v>
      </c>
      <c r="S217" s="111" t="s">
        <v>71</v>
      </c>
      <c r="T217" s="111" t="s">
        <v>71</v>
      </c>
      <c r="U217" s="111" t="s">
        <v>583</v>
      </c>
      <c r="V217" s="111" t="s">
        <v>411</v>
      </c>
    </row>
    <row r="218" spans="1:22" x14ac:dyDescent="0.2">
      <c r="A218" s="111" t="s">
        <v>320</v>
      </c>
      <c r="B218">
        <f t="shared" si="22"/>
        <v>0.70399999999999996</v>
      </c>
      <c r="C218">
        <f t="shared" si="23"/>
        <v>0.66600000000000004</v>
      </c>
      <c r="D218">
        <f t="shared" si="24"/>
        <v>44</v>
      </c>
      <c r="E218" t="str">
        <f t="shared" si="25"/>
        <v>N/A</v>
      </c>
      <c r="F218">
        <f t="shared" si="26"/>
        <v>0.66</v>
      </c>
      <c r="G218" t="str">
        <f t="shared" si="27"/>
        <v>N/A</v>
      </c>
      <c r="H218" s="111"/>
      <c r="N218" s="111" t="s">
        <v>141</v>
      </c>
      <c r="O218" s="111">
        <v>0.28000000000000003</v>
      </c>
      <c r="P218" s="111" t="s">
        <v>71</v>
      </c>
      <c r="Q218" s="111" t="s">
        <v>71</v>
      </c>
      <c r="R218" s="111" t="s">
        <v>71</v>
      </c>
      <c r="S218" s="111" t="s">
        <v>71</v>
      </c>
      <c r="T218" s="111" t="s">
        <v>71</v>
      </c>
      <c r="U218" s="111" t="s">
        <v>584</v>
      </c>
      <c r="V218" s="111" t="s">
        <v>411</v>
      </c>
    </row>
    <row r="219" spans="1:22" x14ac:dyDescent="0.2">
      <c r="A219" s="111" t="s">
        <v>321</v>
      </c>
      <c r="B219">
        <f t="shared" si="22"/>
        <v>2.4</v>
      </c>
      <c r="C219">
        <f t="shared" si="23"/>
        <v>2.4</v>
      </c>
      <c r="D219" t="str">
        <f t="shared" si="24"/>
        <v>N/A</v>
      </c>
      <c r="E219" t="str">
        <f t="shared" si="25"/>
        <v>N/A</v>
      </c>
      <c r="F219" t="str">
        <f t="shared" si="26"/>
        <v>N/A</v>
      </c>
      <c r="G219" t="str">
        <f t="shared" si="27"/>
        <v>N/A</v>
      </c>
      <c r="H219" s="111"/>
      <c r="N219" s="111" t="s">
        <v>142</v>
      </c>
      <c r="O219" s="111">
        <v>0.59099999999999997</v>
      </c>
      <c r="P219" s="111" t="s">
        <v>71</v>
      </c>
      <c r="Q219" s="111" t="s">
        <v>71</v>
      </c>
      <c r="R219" s="111" t="s">
        <v>71</v>
      </c>
      <c r="S219" s="111" t="s">
        <v>71</v>
      </c>
      <c r="T219" s="111" t="s">
        <v>71</v>
      </c>
      <c r="U219" s="111" t="s">
        <v>585</v>
      </c>
      <c r="V219" s="111" t="s">
        <v>411</v>
      </c>
    </row>
    <row r="220" spans="1:22" x14ac:dyDescent="0.2">
      <c r="A220" s="111" t="s">
        <v>322</v>
      </c>
      <c r="B220">
        <f t="shared" si="22"/>
        <v>0.64</v>
      </c>
      <c r="C220" t="str">
        <f t="shared" si="23"/>
        <v>N/A</v>
      </c>
      <c r="D220" t="str">
        <f t="shared" si="24"/>
        <v>N/A</v>
      </c>
      <c r="E220" t="str">
        <f t="shared" si="25"/>
        <v>N/A</v>
      </c>
      <c r="F220" t="str">
        <f t="shared" si="26"/>
        <v>N/A</v>
      </c>
      <c r="G220" t="str">
        <f t="shared" si="27"/>
        <v>N/A</v>
      </c>
      <c r="H220" s="111"/>
      <c r="N220" s="111" t="s">
        <v>305</v>
      </c>
      <c r="O220" s="111">
        <v>0.78300000000000003</v>
      </c>
      <c r="P220" s="111">
        <v>0.78300000000000003</v>
      </c>
      <c r="Q220" s="111">
        <v>12</v>
      </c>
      <c r="R220" s="111">
        <v>8</v>
      </c>
      <c r="S220" s="111">
        <v>1</v>
      </c>
      <c r="T220" s="111">
        <v>0.78300000000000003</v>
      </c>
      <c r="U220" s="111" t="s">
        <v>586</v>
      </c>
      <c r="V220" s="111" t="s">
        <v>411</v>
      </c>
    </row>
    <row r="221" spans="1:22" x14ac:dyDescent="0.2">
      <c r="A221" s="111" t="s">
        <v>157</v>
      </c>
      <c r="B221">
        <f t="shared" si="22"/>
        <v>0.56999999999999995</v>
      </c>
      <c r="C221" t="str">
        <f t="shared" si="23"/>
        <v>N/A</v>
      </c>
      <c r="D221" t="str">
        <f t="shared" si="24"/>
        <v>N/A</v>
      </c>
      <c r="E221" t="str">
        <f t="shared" si="25"/>
        <v>N/A</v>
      </c>
      <c r="F221" t="str">
        <f t="shared" si="26"/>
        <v>N/A</v>
      </c>
      <c r="G221" t="str">
        <f t="shared" si="27"/>
        <v>N/A</v>
      </c>
      <c r="H221" s="111"/>
      <c r="N221" s="111" t="s">
        <v>143</v>
      </c>
      <c r="O221" s="111">
        <v>18.760000000000002</v>
      </c>
      <c r="P221" s="111">
        <v>19.940000000000001</v>
      </c>
      <c r="Q221" s="111" t="s">
        <v>71</v>
      </c>
      <c r="R221" s="111">
        <v>10</v>
      </c>
      <c r="S221" s="111" t="s">
        <v>71</v>
      </c>
      <c r="T221" s="111">
        <v>18.82</v>
      </c>
      <c r="U221" s="111" t="s">
        <v>587</v>
      </c>
      <c r="V221" s="111" t="s">
        <v>411</v>
      </c>
    </row>
    <row r="222" spans="1:22" x14ac:dyDescent="0.2">
      <c r="A222" s="111" t="s">
        <v>158</v>
      </c>
      <c r="B222">
        <f t="shared" si="22"/>
        <v>28.6</v>
      </c>
      <c r="C222">
        <f t="shared" si="23"/>
        <v>25.94</v>
      </c>
      <c r="D222">
        <f t="shared" si="24"/>
        <v>17</v>
      </c>
      <c r="E222" t="str">
        <f t="shared" si="25"/>
        <v>N/A</v>
      </c>
      <c r="F222">
        <f t="shared" si="26"/>
        <v>26.6</v>
      </c>
      <c r="G222" t="str">
        <f t="shared" si="27"/>
        <v>N/A</v>
      </c>
      <c r="H222" s="111"/>
      <c r="N222" s="111" t="s">
        <v>144</v>
      </c>
      <c r="O222" s="111">
        <v>2.1800000000000002</v>
      </c>
      <c r="P222" s="111" t="s">
        <v>71</v>
      </c>
      <c r="Q222" s="111" t="s">
        <v>71</v>
      </c>
      <c r="R222" s="111" t="s">
        <v>71</v>
      </c>
      <c r="S222" s="111" t="s">
        <v>71</v>
      </c>
      <c r="T222" s="111" t="s">
        <v>71</v>
      </c>
      <c r="U222" s="111" t="s">
        <v>588</v>
      </c>
      <c r="V222" s="111" t="s">
        <v>411</v>
      </c>
    </row>
    <row r="223" spans="1:22" x14ac:dyDescent="0.2">
      <c r="A223" s="111" t="s">
        <v>159</v>
      </c>
      <c r="B223">
        <f t="shared" si="22"/>
        <v>5.38</v>
      </c>
      <c r="C223">
        <f t="shared" si="23"/>
        <v>5.16</v>
      </c>
      <c r="D223" t="str">
        <f t="shared" si="24"/>
        <v>N/A</v>
      </c>
      <c r="E223" t="str">
        <f t="shared" si="25"/>
        <v>N/A</v>
      </c>
      <c r="F223" t="str">
        <f t="shared" si="26"/>
        <v>N/A</v>
      </c>
      <c r="G223" t="str">
        <f t="shared" si="27"/>
        <v>N/A</v>
      </c>
      <c r="H223" s="111"/>
      <c r="N223" s="111" t="s">
        <v>145</v>
      </c>
      <c r="O223" s="111">
        <v>0.13500000000000001</v>
      </c>
      <c r="P223" s="111">
        <v>0</v>
      </c>
      <c r="Q223" s="111">
        <v>26</v>
      </c>
      <c r="R223" s="111">
        <v>44</v>
      </c>
      <c r="S223" s="111">
        <v>0.13500000000000001</v>
      </c>
      <c r="T223" s="111">
        <v>0</v>
      </c>
      <c r="U223" s="111" t="s">
        <v>589</v>
      </c>
      <c r="V223" s="111" t="s">
        <v>411</v>
      </c>
    </row>
    <row r="224" spans="1:22" x14ac:dyDescent="0.2">
      <c r="A224" s="111" t="s">
        <v>160</v>
      </c>
      <c r="B224">
        <f t="shared" si="22"/>
        <v>2.72</v>
      </c>
      <c r="C224">
        <f t="shared" si="23"/>
        <v>2.64</v>
      </c>
      <c r="D224">
        <f t="shared" si="24"/>
        <v>17</v>
      </c>
      <c r="E224" t="str">
        <f t="shared" si="25"/>
        <v>N/A</v>
      </c>
      <c r="F224">
        <f t="shared" si="26"/>
        <v>2.74</v>
      </c>
      <c r="G224" t="str">
        <f t="shared" si="27"/>
        <v>N/A</v>
      </c>
      <c r="H224" s="111"/>
      <c r="N224" s="111" t="s">
        <v>146</v>
      </c>
      <c r="O224" s="111">
        <v>2.2000000000000002</v>
      </c>
      <c r="P224" s="111">
        <v>1.9950000000000001</v>
      </c>
      <c r="Q224" s="111">
        <v>1</v>
      </c>
      <c r="R224" s="111" t="s">
        <v>71</v>
      </c>
      <c r="S224" s="111">
        <v>2.2000000000000002</v>
      </c>
      <c r="T224" s="111" t="s">
        <v>71</v>
      </c>
      <c r="U224" s="111" t="s">
        <v>590</v>
      </c>
      <c r="V224" s="111" t="s">
        <v>411</v>
      </c>
    </row>
    <row r="225" spans="1:22" x14ac:dyDescent="0.2">
      <c r="A225" s="111" t="s">
        <v>161</v>
      </c>
      <c r="B225">
        <f t="shared" si="22"/>
        <v>0</v>
      </c>
      <c r="C225">
        <f t="shared" si="23"/>
        <v>0.97199999999999998</v>
      </c>
      <c r="D225">
        <f t="shared" si="24"/>
        <v>52</v>
      </c>
      <c r="E225">
        <f t="shared" si="25"/>
        <v>37</v>
      </c>
      <c r="F225">
        <f t="shared" si="26"/>
        <v>0.80400000000000005</v>
      </c>
      <c r="G225">
        <f t="shared" si="27"/>
        <v>0</v>
      </c>
      <c r="H225" s="111"/>
      <c r="N225" s="111" t="s">
        <v>147</v>
      </c>
      <c r="O225" s="111">
        <v>4.5</v>
      </c>
      <c r="P225" s="111">
        <v>0</v>
      </c>
      <c r="Q225" s="111" t="s">
        <v>71</v>
      </c>
      <c r="R225" s="111" t="s">
        <v>71</v>
      </c>
      <c r="S225" s="111" t="s">
        <v>71</v>
      </c>
      <c r="T225" s="111" t="s">
        <v>71</v>
      </c>
      <c r="U225" s="111" t="s">
        <v>591</v>
      </c>
      <c r="V225" s="111" t="s">
        <v>411</v>
      </c>
    </row>
    <row r="226" spans="1:22" x14ac:dyDescent="0.2">
      <c r="A226" s="111" t="s">
        <v>162</v>
      </c>
      <c r="B226">
        <f t="shared" si="22"/>
        <v>0.6</v>
      </c>
      <c r="C226">
        <f t="shared" si="23"/>
        <v>0.56000000000000005</v>
      </c>
      <c r="D226">
        <f t="shared" si="24"/>
        <v>1</v>
      </c>
      <c r="E226">
        <f t="shared" si="25"/>
        <v>2</v>
      </c>
      <c r="F226">
        <f t="shared" si="26"/>
        <v>0.61</v>
      </c>
      <c r="G226">
        <f t="shared" si="27"/>
        <v>0.56499999999999995</v>
      </c>
      <c r="H226" s="111"/>
      <c r="N226" s="111" t="s">
        <v>148</v>
      </c>
      <c r="O226" s="111">
        <v>0.81599999999999995</v>
      </c>
      <c r="P226" s="111">
        <v>0.83099999999999996</v>
      </c>
      <c r="Q226" s="111" t="s">
        <v>71</v>
      </c>
      <c r="R226" s="111">
        <v>33</v>
      </c>
      <c r="S226" s="111" t="s">
        <v>71</v>
      </c>
      <c r="T226" s="111">
        <v>0.80100000000000005</v>
      </c>
      <c r="U226" s="111" t="s">
        <v>592</v>
      </c>
      <c r="V226" s="111" t="s">
        <v>411</v>
      </c>
    </row>
    <row r="227" spans="1:22" x14ac:dyDescent="0.2">
      <c r="A227" s="111" t="s">
        <v>163</v>
      </c>
      <c r="B227">
        <f t="shared" si="22"/>
        <v>27.86</v>
      </c>
      <c r="C227">
        <f t="shared" si="23"/>
        <v>27.3</v>
      </c>
      <c r="D227">
        <f t="shared" si="24"/>
        <v>14</v>
      </c>
      <c r="E227">
        <f t="shared" si="25"/>
        <v>40</v>
      </c>
      <c r="F227">
        <f t="shared" si="26"/>
        <v>28.2</v>
      </c>
      <c r="G227">
        <f t="shared" si="27"/>
        <v>29.94</v>
      </c>
      <c r="H227" s="111"/>
      <c r="N227" s="111" t="s">
        <v>306</v>
      </c>
      <c r="O227" s="111">
        <v>0.04</v>
      </c>
      <c r="P227" s="111" t="s">
        <v>71</v>
      </c>
      <c r="Q227" s="111" t="s">
        <v>71</v>
      </c>
      <c r="R227" s="111" t="s">
        <v>71</v>
      </c>
      <c r="S227" s="111" t="s">
        <v>71</v>
      </c>
      <c r="T227" s="111" t="s">
        <v>71</v>
      </c>
      <c r="U227" s="111" t="s">
        <v>593</v>
      </c>
      <c r="V227" s="111" t="s">
        <v>411</v>
      </c>
    </row>
    <row r="228" spans="1:22" x14ac:dyDescent="0.2">
      <c r="A228" s="111" t="s">
        <v>323</v>
      </c>
      <c r="B228">
        <f t="shared" si="22"/>
        <v>0.05</v>
      </c>
      <c r="C228" t="str">
        <f t="shared" si="23"/>
        <v>N/A</v>
      </c>
      <c r="D228" t="str">
        <f t="shared" si="24"/>
        <v>N/A</v>
      </c>
      <c r="E228" t="str">
        <f t="shared" si="25"/>
        <v>N/A</v>
      </c>
      <c r="F228" t="str">
        <f t="shared" si="26"/>
        <v>N/A</v>
      </c>
      <c r="G228" t="str">
        <f t="shared" si="27"/>
        <v>N/A</v>
      </c>
      <c r="H228" s="111"/>
      <c r="N228" s="111" t="s">
        <v>149</v>
      </c>
      <c r="O228" s="111">
        <v>7.11</v>
      </c>
      <c r="P228" s="111">
        <v>7.41</v>
      </c>
      <c r="Q228" s="111" t="s">
        <v>71</v>
      </c>
      <c r="R228" s="111">
        <v>32</v>
      </c>
      <c r="S228" s="111" t="s">
        <v>71</v>
      </c>
      <c r="T228" s="111">
        <v>7.63</v>
      </c>
      <c r="U228" s="111" t="s">
        <v>594</v>
      </c>
      <c r="V228" s="111" t="s">
        <v>411</v>
      </c>
    </row>
    <row r="229" spans="1:22" x14ac:dyDescent="0.2">
      <c r="A229" s="111" t="s">
        <v>324</v>
      </c>
      <c r="B229">
        <f t="shared" si="22"/>
        <v>7.0000000000000007E-2</v>
      </c>
      <c r="C229" t="str">
        <f t="shared" si="23"/>
        <v>N/A</v>
      </c>
      <c r="D229" t="str">
        <f t="shared" si="24"/>
        <v>N/A</v>
      </c>
      <c r="E229" t="str">
        <f t="shared" si="25"/>
        <v>N/A</v>
      </c>
      <c r="F229" t="str">
        <f t="shared" si="26"/>
        <v>N/A</v>
      </c>
      <c r="G229" t="str">
        <f t="shared" si="27"/>
        <v>N/A</v>
      </c>
      <c r="H229" s="111"/>
      <c r="N229" s="111" t="s">
        <v>307</v>
      </c>
      <c r="O229" s="111">
        <v>46</v>
      </c>
      <c r="P229" s="111">
        <v>46</v>
      </c>
      <c r="Q229" s="111">
        <v>18</v>
      </c>
      <c r="R229" s="111" t="s">
        <v>71</v>
      </c>
      <c r="S229" s="111">
        <v>42.2</v>
      </c>
      <c r="T229" s="111" t="s">
        <v>71</v>
      </c>
      <c r="U229" s="111" t="s">
        <v>595</v>
      </c>
      <c r="V229" s="111" t="s">
        <v>411</v>
      </c>
    </row>
    <row r="230" spans="1:22" x14ac:dyDescent="0.2">
      <c r="A230" s="111" t="s">
        <v>386</v>
      </c>
      <c r="B230">
        <f t="shared" si="22"/>
        <v>2.87</v>
      </c>
      <c r="C230">
        <f t="shared" si="23"/>
        <v>2.96</v>
      </c>
      <c r="D230" t="str">
        <f t="shared" si="24"/>
        <v>N/A</v>
      </c>
      <c r="E230" t="str">
        <f t="shared" si="25"/>
        <v>N/A</v>
      </c>
      <c r="F230" t="str">
        <f t="shared" si="26"/>
        <v>N/A</v>
      </c>
      <c r="G230" t="str">
        <f t="shared" si="27"/>
        <v>N/A</v>
      </c>
      <c r="H230" s="111"/>
      <c r="N230" s="111" t="s">
        <v>308</v>
      </c>
      <c r="O230" s="111">
        <v>1.55</v>
      </c>
      <c r="P230" s="111">
        <v>1.57</v>
      </c>
      <c r="Q230" s="111">
        <v>48</v>
      </c>
      <c r="R230" s="111">
        <v>3</v>
      </c>
      <c r="S230" s="111">
        <v>1.6</v>
      </c>
      <c r="T230" s="111">
        <v>1.51</v>
      </c>
      <c r="U230" s="111" t="s">
        <v>596</v>
      </c>
      <c r="V230" s="111" t="s">
        <v>411</v>
      </c>
    </row>
    <row r="231" spans="1:22" x14ac:dyDescent="0.2">
      <c r="A231" s="111" t="s">
        <v>325</v>
      </c>
      <c r="B231">
        <f t="shared" si="22"/>
        <v>0.51</v>
      </c>
      <c r="C231" t="str">
        <f t="shared" si="23"/>
        <v>N/A</v>
      </c>
      <c r="D231" t="str">
        <f t="shared" si="24"/>
        <v>N/A</v>
      </c>
      <c r="E231" t="str">
        <f t="shared" si="25"/>
        <v>N/A</v>
      </c>
      <c r="F231" t="str">
        <f t="shared" si="26"/>
        <v>N/A</v>
      </c>
      <c r="G231" t="str">
        <f t="shared" si="27"/>
        <v>N/A</v>
      </c>
      <c r="H231" s="111"/>
      <c r="N231" s="111" t="s">
        <v>150</v>
      </c>
      <c r="O231" s="111">
        <v>0.32</v>
      </c>
      <c r="P231" s="111" t="s">
        <v>71</v>
      </c>
      <c r="Q231" s="111" t="s">
        <v>71</v>
      </c>
      <c r="R231" s="111" t="s">
        <v>71</v>
      </c>
      <c r="S231" s="111" t="s">
        <v>71</v>
      </c>
      <c r="T231" s="111" t="s">
        <v>71</v>
      </c>
      <c r="U231" s="111" t="s">
        <v>597</v>
      </c>
      <c r="V231" s="111" t="s">
        <v>411</v>
      </c>
    </row>
    <row r="232" spans="1:22" x14ac:dyDescent="0.2">
      <c r="A232" s="111" t="s">
        <v>820</v>
      </c>
      <c r="B232">
        <f t="shared" si="22"/>
        <v>42.8</v>
      </c>
      <c r="C232">
        <f t="shared" si="23"/>
        <v>44.58</v>
      </c>
      <c r="D232">
        <f t="shared" si="24"/>
        <v>13</v>
      </c>
      <c r="E232">
        <f t="shared" si="25"/>
        <v>11</v>
      </c>
      <c r="F232">
        <f t="shared" si="26"/>
        <v>45.14</v>
      </c>
      <c r="G232">
        <f t="shared" si="27"/>
        <v>43</v>
      </c>
      <c r="H232" s="111"/>
      <c r="N232" s="111" t="s">
        <v>309</v>
      </c>
      <c r="O232" s="111">
        <v>0.2</v>
      </c>
      <c r="P232" s="111">
        <v>0.24199999999999999</v>
      </c>
      <c r="Q232" s="111" t="s">
        <v>71</v>
      </c>
      <c r="R232" s="111">
        <v>38</v>
      </c>
      <c r="S232" s="111" t="s">
        <v>71</v>
      </c>
      <c r="T232" s="111">
        <v>0.24399999999999999</v>
      </c>
      <c r="U232" s="111" t="s">
        <v>598</v>
      </c>
      <c r="V232" s="111" t="s">
        <v>411</v>
      </c>
    </row>
    <row r="233" spans="1:22" x14ac:dyDescent="0.2">
      <c r="A233" s="111" t="s">
        <v>326</v>
      </c>
      <c r="B233">
        <f t="shared" si="22"/>
        <v>3.68</v>
      </c>
      <c r="C233">
        <f t="shared" si="23"/>
        <v>3.4</v>
      </c>
      <c r="D233">
        <f t="shared" si="24"/>
        <v>39</v>
      </c>
      <c r="E233" t="str">
        <f t="shared" si="25"/>
        <v>N/A</v>
      </c>
      <c r="F233">
        <f t="shared" si="26"/>
        <v>3.38</v>
      </c>
      <c r="G233" t="str">
        <f t="shared" si="27"/>
        <v>N/A</v>
      </c>
      <c r="H233" s="111"/>
      <c r="N233" s="111" t="s">
        <v>310</v>
      </c>
      <c r="O233" s="111">
        <v>0.125</v>
      </c>
      <c r="P233" s="111" t="s">
        <v>71</v>
      </c>
      <c r="Q233" s="111" t="s">
        <v>71</v>
      </c>
      <c r="R233" s="111" t="s">
        <v>71</v>
      </c>
      <c r="S233" s="111" t="s">
        <v>71</v>
      </c>
      <c r="T233" s="111" t="s">
        <v>71</v>
      </c>
      <c r="U233" s="111" t="s">
        <v>599</v>
      </c>
      <c r="V233" s="111" t="s">
        <v>411</v>
      </c>
    </row>
    <row r="234" spans="1:22" x14ac:dyDescent="0.2">
      <c r="A234" s="111" t="s">
        <v>327</v>
      </c>
      <c r="B234">
        <f t="shared" si="22"/>
        <v>1.36</v>
      </c>
      <c r="C234">
        <f t="shared" si="23"/>
        <v>1.4450000000000001</v>
      </c>
      <c r="D234" t="str">
        <f t="shared" si="24"/>
        <v>N/A</v>
      </c>
      <c r="E234">
        <f t="shared" si="25"/>
        <v>2</v>
      </c>
      <c r="F234" t="str">
        <f t="shared" si="26"/>
        <v>N/A</v>
      </c>
      <c r="G234">
        <f t="shared" si="27"/>
        <v>1.33</v>
      </c>
      <c r="H234" s="111"/>
      <c r="N234" s="111" t="s">
        <v>311</v>
      </c>
      <c r="O234" s="111">
        <v>2.2599999999999998</v>
      </c>
      <c r="P234" s="111">
        <v>2.04</v>
      </c>
      <c r="Q234" s="111" t="s">
        <v>71</v>
      </c>
      <c r="R234" s="111" t="s">
        <v>71</v>
      </c>
      <c r="S234" s="111" t="s">
        <v>71</v>
      </c>
      <c r="T234" s="111" t="s">
        <v>71</v>
      </c>
      <c r="U234" s="111" t="s">
        <v>600</v>
      </c>
      <c r="V234" s="111" t="s">
        <v>411</v>
      </c>
    </row>
    <row r="235" spans="1:22" x14ac:dyDescent="0.2">
      <c r="A235" s="111" t="s">
        <v>328</v>
      </c>
      <c r="B235">
        <f t="shared" si="22"/>
        <v>5.1999999999999998E-2</v>
      </c>
      <c r="C235">
        <f t="shared" si="23"/>
        <v>0</v>
      </c>
      <c r="D235">
        <f t="shared" si="24"/>
        <v>16</v>
      </c>
      <c r="E235">
        <f t="shared" si="25"/>
        <v>30</v>
      </c>
      <c r="F235">
        <f t="shared" si="26"/>
        <v>0.107</v>
      </c>
      <c r="G235">
        <f t="shared" si="27"/>
        <v>0</v>
      </c>
      <c r="H235" s="111"/>
      <c r="N235" s="111" t="s">
        <v>312</v>
      </c>
      <c r="O235" s="111">
        <v>3.35</v>
      </c>
      <c r="P235" s="111">
        <v>3.48</v>
      </c>
      <c r="Q235" s="111" t="s">
        <v>71</v>
      </c>
      <c r="R235" s="111" t="s">
        <v>71</v>
      </c>
      <c r="S235" s="111" t="s">
        <v>71</v>
      </c>
      <c r="T235" s="111" t="s">
        <v>71</v>
      </c>
      <c r="U235" s="111" t="s">
        <v>601</v>
      </c>
      <c r="V235" s="111" t="s">
        <v>411</v>
      </c>
    </row>
    <row r="236" spans="1:22" x14ac:dyDescent="0.2">
      <c r="A236" s="111" t="s">
        <v>329</v>
      </c>
      <c r="B236">
        <f t="shared" si="22"/>
        <v>7.0000000000000007E-2</v>
      </c>
      <c r="C236" t="str">
        <f t="shared" si="23"/>
        <v>N/A</v>
      </c>
      <c r="D236" t="str">
        <f t="shared" si="24"/>
        <v>N/A</v>
      </c>
      <c r="E236" t="str">
        <f t="shared" si="25"/>
        <v>N/A</v>
      </c>
      <c r="F236" t="str">
        <f t="shared" si="26"/>
        <v>N/A</v>
      </c>
      <c r="G236" t="str">
        <f t="shared" si="27"/>
        <v>N/A</v>
      </c>
      <c r="H236" s="111"/>
      <c r="N236" s="111" t="s">
        <v>313</v>
      </c>
      <c r="O236" s="111">
        <v>2.7</v>
      </c>
      <c r="P236" s="111">
        <v>2.48</v>
      </c>
      <c r="Q236" s="111" t="s">
        <v>71</v>
      </c>
      <c r="R236" s="111" t="s">
        <v>71</v>
      </c>
      <c r="S236" s="111" t="s">
        <v>71</v>
      </c>
      <c r="T236" s="111" t="s">
        <v>71</v>
      </c>
      <c r="U236" s="111" t="s">
        <v>602</v>
      </c>
      <c r="V236" s="111" t="s">
        <v>411</v>
      </c>
    </row>
    <row r="237" spans="1:22" x14ac:dyDescent="0.2">
      <c r="A237" s="111" t="s">
        <v>330</v>
      </c>
      <c r="B237">
        <f t="shared" si="22"/>
        <v>0.125</v>
      </c>
      <c r="C237" t="str">
        <f t="shared" si="23"/>
        <v>N/A</v>
      </c>
      <c r="D237" t="str">
        <f t="shared" si="24"/>
        <v>N/A</v>
      </c>
      <c r="E237" t="str">
        <f t="shared" si="25"/>
        <v>N/A</v>
      </c>
      <c r="F237" t="str">
        <f t="shared" si="26"/>
        <v>N/A</v>
      </c>
      <c r="G237" t="str">
        <f t="shared" si="27"/>
        <v>N/A</v>
      </c>
      <c r="H237" s="111"/>
      <c r="N237" s="111" t="s">
        <v>314</v>
      </c>
      <c r="O237" s="111">
        <v>0</v>
      </c>
      <c r="P237" s="111" t="s">
        <v>71</v>
      </c>
      <c r="Q237" s="111" t="s">
        <v>71</v>
      </c>
      <c r="R237" s="111" t="s">
        <v>71</v>
      </c>
      <c r="S237" s="111" t="s">
        <v>71</v>
      </c>
      <c r="T237" s="111" t="s">
        <v>71</v>
      </c>
      <c r="U237" s="111" t="s">
        <v>603</v>
      </c>
      <c r="V237" s="111" t="s">
        <v>411</v>
      </c>
    </row>
    <row r="238" spans="1:22" x14ac:dyDescent="0.2">
      <c r="A238" s="111" t="s">
        <v>164</v>
      </c>
      <c r="B238">
        <f t="shared" si="22"/>
        <v>0.32</v>
      </c>
      <c r="C238">
        <f t="shared" si="23"/>
        <v>0</v>
      </c>
      <c r="D238" t="str">
        <f t="shared" si="24"/>
        <v>N/A</v>
      </c>
      <c r="E238" t="str">
        <f t="shared" si="25"/>
        <v>N/A</v>
      </c>
      <c r="F238" t="str">
        <f t="shared" si="26"/>
        <v>N/A</v>
      </c>
      <c r="G238" t="str">
        <f t="shared" si="27"/>
        <v>N/A</v>
      </c>
      <c r="H238" s="111"/>
      <c r="N238" s="111" t="s">
        <v>315</v>
      </c>
      <c r="O238" s="111">
        <v>0.29799999999999999</v>
      </c>
      <c r="P238" s="111" t="s">
        <v>71</v>
      </c>
      <c r="Q238" s="111" t="s">
        <v>71</v>
      </c>
      <c r="R238" s="111" t="s">
        <v>71</v>
      </c>
      <c r="S238" s="111" t="s">
        <v>71</v>
      </c>
      <c r="T238" s="111" t="s">
        <v>71</v>
      </c>
      <c r="U238" s="111" t="s">
        <v>604</v>
      </c>
      <c r="V238" s="111" t="s">
        <v>411</v>
      </c>
    </row>
    <row r="239" spans="1:22" x14ac:dyDescent="0.2">
      <c r="A239" s="111" t="s">
        <v>331</v>
      </c>
      <c r="B239">
        <f t="shared" si="22"/>
        <v>0.33100000000000002</v>
      </c>
      <c r="C239">
        <f t="shared" si="23"/>
        <v>0</v>
      </c>
      <c r="D239" t="str">
        <f t="shared" si="24"/>
        <v>N/A</v>
      </c>
      <c r="E239" t="str">
        <f t="shared" si="25"/>
        <v>N/A</v>
      </c>
      <c r="F239" t="str">
        <f t="shared" si="26"/>
        <v>N/A</v>
      </c>
      <c r="G239" t="str">
        <f t="shared" si="27"/>
        <v>N/A</v>
      </c>
      <c r="H239" s="111"/>
      <c r="N239" s="111" t="s">
        <v>316</v>
      </c>
      <c r="O239" s="111">
        <v>1.38</v>
      </c>
      <c r="P239" s="111">
        <v>1.34</v>
      </c>
      <c r="Q239" s="111" t="s">
        <v>71</v>
      </c>
      <c r="R239" s="111" t="s">
        <v>71</v>
      </c>
      <c r="S239" s="111" t="s">
        <v>71</v>
      </c>
      <c r="T239" s="111" t="s">
        <v>71</v>
      </c>
      <c r="U239" s="111" t="s">
        <v>605</v>
      </c>
      <c r="V239" s="111" t="s">
        <v>411</v>
      </c>
    </row>
    <row r="240" spans="1:22" x14ac:dyDescent="0.2">
      <c r="A240" s="111" t="s">
        <v>332</v>
      </c>
      <c r="B240">
        <f t="shared" si="22"/>
        <v>0.28999999999999998</v>
      </c>
      <c r="C240">
        <f t="shared" si="23"/>
        <v>0</v>
      </c>
      <c r="D240" t="str">
        <f t="shared" si="24"/>
        <v>N/A</v>
      </c>
      <c r="E240" t="str">
        <f t="shared" si="25"/>
        <v>N/A</v>
      </c>
      <c r="F240" t="str">
        <f t="shared" si="26"/>
        <v>N/A</v>
      </c>
      <c r="G240" t="str">
        <f t="shared" si="27"/>
        <v>N/A</v>
      </c>
      <c r="H240" s="111"/>
      <c r="N240" s="111" t="s">
        <v>806</v>
      </c>
      <c r="O240" s="111">
        <v>1.59</v>
      </c>
      <c r="P240" s="111">
        <v>1.59</v>
      </c>
      <c r="Q240" s="111" t="s">
        <v>71</v>
      </c>
      <c r="R240" s="111">
        <v>22</v>
      </c>
      <c r="S240" s="111" t="s">
        <v>71</v>
      </c>
      <c r="T240" s="111">
        <v>1.55</v>
      </c>
      <c r="U240" s="111" t="s">
        <v>774</v>
      </c>
      <c r="V240" s="111" t="s">
        <v>411</v>
      </c>
    </row>
    <row r="241" spans="1:22" x14ac:dyDescent="0.2">
      <c r="A241" s="111" t="s">
        <v>333</v>
      </c>
      <c r="B241">
        <f t="shared" si="22"/>
        <v>1.8</v>
      </c>
      <c r="C241" t="str">
        <f t="shared" si="23"/>
        <v>N/A</v>
      </c>
      <c r="D241" t="str">
        <f t="shared" si="24"/>
        <v>N/A</v>
      </c>
      <c r="E241" t="str">
        <f t="shared" si="25"/>
        <v>N/A</v>
      </c>
      <c r="F241" t="str">
        <f t="shared" si="26"/>
        <v>N/A</v>
      </c>
      <c r="G241" t="str">
        <f t="shared" si="27"/>
        <v>N/A</v>
      </c>
      <c r="H241" s="111"/>
      <c r="N241" s="111" t="s">
        <v>317</v>
      </c>
      <c r="O241" s="111">
        <v>0.97</v>
      </c>
      <c r="P241" s="111">
        <v>0.82</v>
      </c>
      <c r="Q241" s="111">
        <v>3</v>
      </c>
      <c r="R241" s="111">
        <v>37</v>
      </c>
      <c r="S241" s="111">
        <v>0.89</v>
      </c>
      <c r="T241" s="111">
        <v>0.94</v>
      </c>
      <c r="U241" s="111" t="s">
        <v>606</v>
      </c>
      <c r="V241" s="111" t="s">
        <v>411</v>
      </c>
    </row>
    <row r="242" spans="1:22" x14ac:dyDescent="0.2">
      <c r="A242" s="111" t="s">
        <v>334</v>
      </c>
      <c r="B242">
        <f t="shared" si="22"/>
        <v>0.85499999999999998</v>
      </c>
      <c r="C242">
        <f t="shared" si="23"/>
        <v>0.72499999999999998</v>
      </c>
      <c r="D242">
        <f t="shared" si="24"/>
        <v>22</v>
      </c>
      <c r="E242" t="str">
        <f t="shared" si="25"/>
        <v>N/A</v>
      </c>
      <c r="F242">
        <f t="shared" si="26"/>
        <v>0.73</v>
      </c>
      <c r="G242" t="str">
        <f t="shared" si="27"/>
        <v>N/A</v>
      </c>
      <c r="H242" s="111"/>
      <c r="N242" s="111" t="s">
        <v>318</v>
      </c>
      <c r="O242" s="111">
        <v>0</v>
      </c>
      <c r="P242" s="111" t="s">
        <v>71</v>
      </c>
      <c r="Q242" s="111" t="s">
        <v>71</v>
      </c>
      <c r="R242" s="111" t="s">
        <v>71</v>
      </c>
      <c r="S242" s="111" t="s">
        <v>71</v>
      </c>
      <c r="T242" s="111" t="s">
        <v>71</v>
      </c>
      <c r="U242" s="111" t="s">
        <v>607</v>
      </c>
      <c r="V242" s="111" t="s">
        <v>411</v>
      </c>
    </row>
    <row r="243" spans="1:22" x14ac:dyDescent="0.2">
      <c r="A243" s="111" t="s">
        <v>335</v>
      </c>
      <c r="B243">
        <f t="shared" si="22"/>
        <v>0</v>
      </c>
      <c r="C243" t="str">
        <f t="shared" si="23"/>
        <v>N/A</v>
      </c>
      <c r="D243" t="str">
        <f t="shared" si="24"/>
        <v>N/A</v>
      </c>
      <c r="E243" t="str">
        <f t="shared" si="25"/>
        <v>N/A</v>
      </c>
      <c r="F243" t="str">
        <f t="shared" si="26"/>
        <v>N/A</v>
      </c>
      <c r="G243" t="str">
        <f t="shared" si="27"/>
        <v>N/A</v>
      </c>
      <c r="H243" s="111"/>
      <c r="N243" s="111" t="s">
        <v>151</v>
      </c>
      <c r="O243" s="111">
        <v>8.65</v>
      </c>
      <c r="P243" s="111">
        <v>8.9</v>
      </c>
      <c r="Q243" s="111">
        <v>17</v>
      </c>
      <c r="R243" s="111">
        <v>3</v>
      </c>
      <c r="S243" s="111">
        <v>8.9499999999999993</v>
      </c>
      <c r="T243" s="111">
        <v>8.6</v>
      </c>
      <c r="U243" s="111" t="s">
        <v>62</v>
      </c>
      <c r="V243" s="111" t="s">
        <v>411</v>
      </c>
    </row>
    <row r="244" spans="1:22" x14ac:dyDescent="0.2">
      <c r="A244" s="111" t="s">
        <v>336</v>
      </c>
      <c r="B244">
        <f t="shared" si="22"/>
        <v>0</v>
      </c>
      <c r="C244">
        <f t="shared" si="23"/>
        <v>0.54</v>
      </c>
      <c r="D244">
        <f t="shared" si="24"/>
        <v>21</v>
      </c>
      <c r="E244">
        <f t="shared" si="25"/>
        <v>9</v>
      </c>
      <c r="F244">
        <f t="shared" si="26"/>
        <v>0.33500000000000002</v>
      </c>
      <c r="G244">
        <f t="shared" si="27"/>
        <v>0.40799999999999997</v>
      </c>
      <c r="H244" s="111"/>
      <c r="N244" s="111" t="s">
        <v>152</v>
      </c>
      <c r="O244" s="111">
        <v>2.46</v>
      </c>
      <c r="P244" s="111">
        <v>2.5499999999999998</v>
      </c>
      <c r="Q244" s="111">
        <v>37</v>
      </c>
      <c r="R244" s="111">
        <v>3</v>
      </c>
      <c r="S244" s="111">
        <v>2.61</v>
      </c>
      <c r="T244" s="111">
        <v>2.42</v>
      </c>
      <c r="U244" s="111" t="s">
        <v>608</v>
      </c>
      <c r="V244" s="111" t="s">
        <v>411</v>
      </c>
    </row>
    <row r="245" spans="1:22" x14ac:dyDescent="0.2">
      <c r="A245" s="111" t="s">
        <v>165</v>
      </c>
      <c r="B245">
        <f t="shared" si="22"/>
        <v>39.9</v>
      </c>
      <c r="C245">
        <f t="shared" si="23"/>
        <v>43.65</v>
      </c>
      <c r="D245" t="str">
        <f t="shared" si="24"/>
        <v>N/A</v>
      </c>
      <c r="E245" t="str">
        <f t="shared" si="25"/>
        <v>N/A</v>
      </c>
      <c r="F245" t="str">
        <f t="shared" si="26"/>
        <v>N/A</v>
      </c>
      <c r="G245" t="str">
        <f t="shared" si="27"/>
        <v>N/A</v>
      </c>
      <c r="H245" s="111"/>
      <c r="N245" s="111" t="s">
        <v>153</v>
      </c>
      <c r="O245" s="111">
        <v>35.200000000000003</v>
      </c>
      <c r="P245" s="111">
        <v>33.200000000000003</v>
      </c>
      <c r="Q245" s="111">
        <v>14</v>
      </c>
      <c r="R245" s="111" t="s">
        <v>71</v>
      </c>
      <c r="S245" s="111">
        <v>37.200000000000003</v>
      </c>
      <c r="T245" s="111" t="s">
        <v>71</v>
      </c>
      <c r="U245" s="111" t="s">
        <v>609</v>
      </c>
      <c r="V245" s="111" t="s">
        <v>411</v>
      </c>
    </row>
    <row r="246" spans="1:22" x14ac:dyDescent="0.2">
      <c r="A246" s="111" t="s">
        <v>166</v>
      </c>
      <c r="B246">
        <f t="shared" si="22"/>
        <v>34.299999999999997</v>
      </c>
      <c r="C246">
        <f t="shared" si="23"/>
        <v>35.4</v>
      </c>
      <c r="D246">
        <f t="shared" si="24"/>
        <v>42</v>
      </c>
      <c r="E246">
        <f t="shared" si="25"/>
        <v>13</v>
      </c>
      <c r="F246">
        <f t="shared" si="26"/>
        <v>37.299999999999997</v>
      </c>
      <c r="G246">
        <f t="shared" si="27"/>
        <v>35.799999999999997</v>
      </c>
      <c r="H246" s="111"/>
      <c r="N246" s="111" t="s">
        <v>154</v>
      </c>
      <c r="O246" s="111">
        <v>7.58</v>
      </c>
      <c r="P246" s="111">
        <v>0</v>
      </c>
      <c r="Q246" s="111">
        <v>26</v>
      </c>
      <c r="R246" s="111" t="s">
        <v>71</v>
      </c>
      <c r="S246" s="111">
        <v>7.66</v>
      </c>
      <c r="T246" s="111" t="s">
        <v>71</v>
      </c>
      <c r="U246" s="111" t="s">
        <v>610</v>
      </c>
      <c r="V246" s="111" t="s">
        <v>411</v>
      </c>
    </row>
    <row r="247" spans="1:22" x14ac:dyDescent="0.2">
      <c r="A247" s="111" t="s">
        <v>167</v>
      </c>
      <c r="B247">
        <f t="shared" si="22"/>
        <v>2.2999999999999998</v>
      </c>
      <c r="C247">
        <f t="shared" si="23"/>
        <v>2.34</v>
      </c>
      <c r="D247" t="str">
        <f t="shared" si="24"/>
        <v>N/A</v>
      </c>
      <c r="E247" t="str">
        <f t="shared" si="25"/>
        <v>N/A</v>
      </c>
      <c r="F247" t="str">
        <f t="shared" si="26"/>
        <v>N/A</v>
      </c>
      <c r="G247" t="str">
        <f t="shared" si="27"/>
        <v>N/A</v>
      </c>
      <c r="H247" s="111"/>
      <c r="N247" s="111" t="s">
        <v>155</v>
      </c>
      <c r="O247" s="111">
        <v>0.1</v>
      </c>
      <c r="P247" s="111" t="s">
        <v>71</v>
      </c>
      <c r="Q247" s="111" t="s">
        <v>71</v>
      </c>
      <c r="R247" s="111" t="s">
        <v>71</v>
      </c>
      <c r="S247" s="111" t="s">
        <v>71</v>
      </c>
      <c r="T247" s="111" t="s">
        <v>71</v>
      </c>
      <c r="U247" s="111" t="s">
        <v>611</v>
      </c>
      <c r="V247" s="111" t="s">
        <v>411</v>
      </c>
    </row>
    <row r="248" spans="1:22" x14ac:dyDescent="0.2">
      <c r="A248" s="111" t="s">
        <v>168</v>
      </c>
      <c r="B248">
        <f t="shared" si="22"/>
        <v>17.2</v>
      </c>
      <c r="C248">
        <f t="shared" si="23"/>
        <v>17.8</v>
      </c>
      <c r="D248" t="str">
        <f t="shared" si="24"/>
        <v>N/A</v>
      </c>
      <c r="E248">
        <f t="shared" si="25"/>
        <v>27</v>
      </c>
      <c r="F248" t="str">
        <f t="shared" si="26"/>
        <v>N/A</v>
      </c>
      <c r="G248">
        <f t="shared" si="27"/>
        <v>18.66</v>
      </c>
      <c r="H248" s="111"/>
      <c r="N248" s="111" t="s">
        <v>319</v>
      </c>
      <c r="O248" s="111">
        <v>9.6000000000000002E-2</v>
      </c>
      <c r="P248" s="111" t="s">
        <v>71</v>
      </c>
      <c r="Q248" s="111" t="s">
        <v>71</v>
      </c>
      <c r="R248" s="111" t="s">
        <v>71</v>
      </c>
      <c r="S248" s="111" t="s">
        <v>71</v>
      </c>
      <c r="T248" s="111" t="s">
        <v>71</v>
      </c>
      <c r="U248" s="111" t="s">
        <v>612</v>
      </c>
      <c r="V248" s="111" t="s">
        <v>411</v>
      </c>
    </row>
    <row r="249" spans="1:22" x14ac:dyDescent="0.2">
      <c r="A249" s="111" t="s">
        <v>337</v>
      </c>
      <c r="B249">
        <f t="shared" si="22"/>
        <v>2.1</v>
      </c>
      <c r="C249">
        <f t="shared" si="23"/>
        <v>2.2599999999999998</v>
      </c>
      <c r="D249" t="str">
        <f t="shared" si="24"/>
        <v>N/A</v>
      </c>
      <c r="E249">
        <f t="shared" si="25"/>
        <v>35</v>
      </c>
      <c r="F249" t="str">
        <f t="shared" si="26"/>
        <v>N/A</v>
      </c>
      <c r="G249">
        <f t="shared" si="27"/>
        <v>2.5</v>
      </c>
      <c r="H249" s="111"/>
      <c r="N249" s="111" t="s">
        <v>156</v>
      </c>
      <c r="O249" s="111">
        <v>3.8</v>
      </c>
      <c r="P249" s="111">
        <v>3.91</v>
      </c>
      <c r="Q249" s="111" t="s">
        <v>71</v>
      </c>
      <c r="R249" s="111">
        <v>38</v>
      </c>
      <c r="S249" s="111" t="s">
        <v>71</v>
      </c>
      <c r="T249" s="111">
        <v>4.07</v>
      </c>
      <c r="U249" s="111" t="s">
        <v>613</v>
      </c>
      <c r="V249" s="111" t="s">
        <v>411</v>
      </c>
    </row>
    <row r="250" spans="1:22" x14ac:dyDescent="0.2">
      <c r="A250" s="111" t="s">
        <v>338</v>
      </c>
      <c r="B250">
        <f t="shared" si="22"/>
        <v>4.46</v>
      </c>
      <c r="C250" t="str">
        <f t="shared" si="23"/>
        <v>N/A</v>
      </c>
      <c r="D250" t="str">
        <f t="shared" si="24"/>
        <v>N/A</v>
      </c>
      <c r="E250" t="str">
        <f t="shared" si="25"/>
        <v>N/A</v>
      </c>
      <c r="F250" t="str">
        <f t="shared" si="26"/>
        <v>N/A</v>
      </c>
      <c r="G250" t="str">
        <f t="shared" si="27"/>
        <v>N/A</v>
      </c>
      <c r="H250" s="111"/>
      <c r="N250" s="111" t="s">
        <v>320</v>
      </c>
      <c r="O250" s="111">
        <v>0.70399999999999996</v>
      </c>
      <c r="P250" s="111">
        <v>0.66600000000000004</v>
      </c>
      <c r="Q250" s="111">
        <v>44</v>
      </c>
      <c r="R250" s="111" t="s">
        <v>71</v>
      </c>
      <c r="S250" s="111">
        <v>0.66</v>
      </c>
      <c r="T250" s="111" t="s">
        <v>71</v>
      </c>
      <c r="U250" s="111" t="s">
        <v>614</v>
      </c>
      <c r="V250" s="111" t="s">
        <v>411</v>
      </c>
    </row>
    <row r="251" spans="1:22" x14ac:dyDescent="0.2">
      <c r="A251" s="111" t="s">
        <v>169</v>
      </c>
      <c r="B251">
        <f t="shared" si="22"/>
        <v>17.12</v>
      </c>
      <c r="C251">
        <f t="shared" si="23"/>
        <v>16.309999999999999</v>
      </c>
      <c r="D251">
        <f t="shared" si="24"/>
        <v>17</v>
      </c>
      <c r="E251" t="str">
        <f t="shared" si="25"/>
        <v>N/A</v>
      </c>
      <c r="F251">
        <f t="shared" si="26"/>
        <v>16.29</v>
      </c>
      <c r="G251" t="str">
        <f t="shared" si="27"/>
        <v>N/A</v>
      </c>
      <c r="H251" s="111"/>
      <c r="N251" s="111" t="s">
        <v>321</v>
      </c>
      <c r="O251" s="111">
        <v>2.4</v>
      </c>
      <c r="P251" s="111">
        <v>2.4</v>
      </c>
      <c r="Q251" s="111" t="s">
        <v>71</v>
      </c>
      <c r="R251" s="111" t="s">
        <v>71</v>
      </c>
      <c r="S251" s="111" t="s">
        <v>71</v>
      </c>
      <c r="T251" s="111" t="s">
        <v>71</v>
      </c>
      <c r="U251" s="111" t="s">
        <v>615</v>
      </c>
      <c r="V251" s="111" t="s">
        <v>411</v>
      </c>
    </row>
    <row r="252" spans="1:22" x14ac:dyDescent="0.2">
      <c r="A252" s="111" t="s">
        <v>170</v>
      </c>
      <c r="B252">
        <f t="shared" si="22"/>
        <v>11.38</v>
      </c>
      <c r="C252">
        <f t="shared" si="23"/>
        <v>11.02</v>
      </c>
      <c r="D252">
        <f t="shared" si="24"/>
        <v>6</v>
      </c>
      <c r="E252" t="str">
        <f t="shared" si="25"/>
        <v>N/A</v>
      </c>
      <c r="F252">
        <f t="shared" si="26"/>
        <v>11.58</v>
      </c>
      <c r="G252" t="str">
        <f t="shared" si="27"/>
        <v>N/A</v>
      </c>
      <c r="H252" s="111"/>
      <c r="N252" s="111" t="s">
        <v>322</v>
      </c>
      <c r="O252" s="111">
        <v>0.64</v>
      </c>
      <c r="P252" s="111" t="s">
        <v>71</v>
      </c>
      <c r="Q252" s="111" t="s">
        <v>71</v>
      </c>
      <c r="R252" s="111" t="s">
        <v>71</v>
      </c>
      <c r="S252" s="111" t="s">
        <v>71</v>
      </c>
      <c r="T252" s="111" t="s">
        <v>71</v>
      </c>
      <c r="U252" s="111" t="s">
        <v>616</v>
      </c>
      <c r="V252" s="111" t="s">
        <v>411</v>
      </c>
    </row>
    <row r="253" spans="1:22" x14ac:dyDescent="0.2">
      <c r="A253" s="111" t="s">
        <v>339</v>
      </c>
      <c r="B253">
        <f t="shared" si="22"/>
        <v>0.86799999999999999</v>
      </c>
      <c r="C253">
        <f t="shared" si="23"/>
        <v>0.89400000000000002</v>
      </c>
      <c r="D253" t="str">
        <f t="shared" si="24"/>
        <v>N/A</v>
      </c>
      <c r="E253" t="str">
        <f t="shared" si="25"/>
        <v>N/A</v>
      </c>
      <c r="F253" t="str">
        <f t="shared" si="26"/>
        <v>N/A</v>
      </c>
      <c r="G253" t="str">
        <f t="shared" si="27"/>
        <v>N/A</v>
      </c>
      <c r="H253" s="111"/>
      <c r="N253" s="111" t="s">
        <v>157</v>
      </c>
      <c r="O253" s="111">
        <v>0.56999999999999995</v>
      </c>
      <c r="P253" s="111" t="s">
        <v>71</v>
      </c>
      <c r="Q253" s="111" t="s">
        <v>71</v>
      </c>
      <c r="R253" s="111" t="s">
        <v>71</v>
      </c>
      <c r="S253" s="111" t="s">
        <v>71</v>
      </c>
      <c r="T253" s="111" t="s">
        <v>71</v>
      </c>
      <c r="U253" s="111" t="s">
        <v>617</v>
      </c>
      <c r="V253" s="111" t="s">
        <v>411</v>
      </c>
    </row>
    <row r="254" spans="1:22" x14ac:dyDescent="0.2">
      <c r="A254" s="111" t="s">
        <v>340</v>
      </c>
      <c r="B254">
        <f t="shared" si="22"/>
        <v>6.6</v>
      </c>
      <c r="C254">
        <f t="shared" si="23"/>
        <v>7.35</v>
      </c>
      <c r="D254">
        <f t="shared" si="24"/>
        <v>9</v>
      </c>
      <c r="E254">
        <f t="shared" si="25"/>
        <v>0</v>
      </c>
      <c r="F254">
        <f t="shared" si="26"/>
        <v>7.2</v>
      </c>
      <c r="G254">
        <f t="shared" si="27"/>
        <v>6.6</v>
      </c>
      <c r="H254" s="111"/>
      <c r="N254" s="111" t="s">
        <v>158</v>
      </c>
      <c r="O254" s="111">
        <v>28.6</v>
      </c>
      <c r="P254" s="111">
        <v>25.94</v>
      </c>
      <c r="Q254" s="111">
        <v>17</v>
      </c>
      <c r="R254" s="111" t="s">
        <v>71</v>
      </c>
      <c r="S254" s="111">
        <v>26.6</v>
      </c>
      <c r="T254" s="111" t="s">
        <v>71</v>
      </c>
      <c r="U254" s="111" t="s">
        <v>618</v>
      </c>
      <c r="V254" s="111" t="s">
        <v>411</v>
      </c>
    </row>
    <row r="255" spans="1:22" x14ac:dyDescent="0.2">
      <c r="A255" s="111" t="s">
        <v>341</v>
      </c>
      <c r="B255">
        <f t="shared" si="22"/>
        <v>2.94</v>
      </c>
      <c r="C255">
        <f t="shared" si="23"/>
        <v>3.04</v>
      </c>
      <c r="D255" t="str">
        <f t="shared" si="24"/>
        <v>N/A</v>
      </c>
      <c r="E255">
        <f t="shared" si="25"/>
        <v>15</v>
      </c>
      <c r="F255" t="str">
        <f t="shared" si="26"/>
        <v>N/A</v>
      </c>
      <c r="G255">
        <f t="shared" si="27"/>
        <v>2.96</v>
      </c>
      <c r="H255" s="111"/>
      <c r="N255" s="111" t="s">
        <v>159</v>
      </c>
      <c r="O255" s="111">
        <v>5.38</v>
      </c>
      <c r="P255" s="111">
        <v>5.16</v>
      </c>
      <c r="Q255" s="111" t="s">
        <v>71</v>
      </c>
      <c r="R255" s="111" t="s">
        <v>71</v>
      </c>
      <c r="S255" s="111" t="s">
        <v>71</v>
      </c>
      <c r="T255" s="111" t="s">
        <v>71</v>
      </c>
      <c r="U255" s="111" t="s">
        <v>619</v>
      </c>
      <c r="V255" s="111" t="s">
        <v>411</v>
      </c>
    </row>
    <row r="256" spans="1:22" x14ac:dyDescent="0.2">
      <c r="A256" s="111" t="s">
        <v>171</v>
      </c>
      <c r="B256">
        <f t="shared" si="22"/>
        <v>7.0000000000000007E-2</v>
      </c>
      <c r="C256" t="str">
        <f t="shared" si="23"/>
        <v>N/A</v>
      </c>
      <c r="D256" t="str">
        <f t="shared" si="24"/>
        <v>N/A</v>
      </c>
      <c r="E256" t="str">
        <f t="shared" si="25"/>
        <v>N/A</v>
      </c>
      <c r="F256" t="str">
        <f t="shared" si="26"/>
        <v>N/A</v>
      </c>
      <c r="G256" t="str">
        <f t="shared" si="27"/>
        <v>N/A</v>
      </c>
      <c r="H256" s="111"/>
      <c r="N256" s="111" t="s">
        <v>160</v>
      </c>
      <c r="O256" s="111">
        <v>2.72</v>
      </c>
      <c r="P256" s="111">
        <v>2.64</v>
      </c>
      <c r="Q256" s="111">
        <v>17</v>
      </c>
      <c r="R256" s="111" t="s">
        <v>71</v>
      </c>
      <c r="S256" s="111">
        <v>2.74</v>
      </c>
      <c r="T256" s="111" t="s">
        <v>71</v>
      </c>
      <c r="U256" s="111" t="s">
        <v>620</v>
      </c>
      <c r="V256" s="111" t="s">
        <v>411</v>
      </c>
    </row>
    <row r="257" spans="1:22" x14ac:dyDescent="0.2">
      <c r="A257" s="111" t="s">
        <v>342</v>
      </c>
      <c r="B257">
        <f t="shared" si="22"/>
        <v>1.276</v>
      </c>
      <c r="C257">
        <f t="shared" si="23"/>
        <v>1.1100000000000001</v>
      </c>
      <c r="D257">
        <f t="shared" si="24"/>
        <v>0</v>
      </c>
      <c r="E257" t="str">
        <f t="shared" si="25"/>
        <v>N/A</v>
      </c>
      <c r="F257">
        <f t="shared" si="26"/>
        <v>1.276</v>
      </c>
      <c r="G257" t="str">
        <f t="shared" si="27"/>
        <v>N/A</v>
      </c>
      <c r="H257" s="111"/>
      <c r="N257" s="111" t="s">
        <v>161</v>
      </c>
      <c r="O257" s="111">
        <v>0</v>
      </c>
      <c r="P257" s="111">
        <v>0.97199999999999998</v>
      </c>
      <c r="Q257" s="111">
        <v>52</v>
      </c>
      <c r="R257" s="111">
        <v>37</v>
      </c>
      <c r="S257" s="111">
        <v>0.80400000000000005</v>
      </c>
      <c r="T257" s="111">
        <v>0</v>
      </c>
      <c r="U257" s="111" t="s">
        <v>621</v>
      </c>
      <c r="V257" s="111" t="s">
        <v>411</v>
      </c>
    </row>
    <row r="258" spans="1:22" x14ac:dyDescent="0.2">
      <c r="A258" s="111" t="s">
        <v>172</v>
      </c>
      <c r="B258">
        <f t="shared" si="22"/>
        <v>7</v>
      </c>
      <c r="C258">
        <f t="shared" si="23"/>
        <v>6.65</v>
      </c>
      <c r="D258">
        <f t="shared" si="24"/>
        <v>6</v>
      </c>
      <c r="E258">
        <f t="shared" si="25"/>
        <v>25</v>
      </c>
      <c r="F258">
        <f t="shared" si="26"/>
        <v>7.14</v>
      </c>
      <c r="G258">
        <f t="shared" si="27"/>
        <v>7.1459999999999999</v>
      </c>
      <c r="H258" s="111"/>
      <c r="N258" s="111" t="s">
        <v>162</v>
      </c>
      <c r="O258" s="111">
        <v>0.6</v>
      </c>
      <c r="P258" s="111">
        <v>0.56000000000000005</v>
      </c>
      <c r="Q258" s="111">
        <v>1</v>
      </c>
      <c r="R258" s="111">
        <v>2</v>
      </c>
      <c r="S258" s="111">
        <v>0.61</v>
      </c>
      <c r="T258" s="111">
        <v>0.56499999999999995</v>
      </c>
      <c r="U258" s="111" t="s">
        <v>622</v>
      </c>
      <c r="V258" s="111" t="s">
        <v>411</v>
      </c>
    </row>
    <row r="259" spans="1:22" x14ac:dyDescent="0.2">
      <c r="A259" s="111" t="s">
        <v>343</v>
      </c>
      <c r="B259">
        <f t="shared" si="22"/>
        <v>1E-3</v>
      </c>
      <c r="C259" t="str">
        <f t="shared" si="23"/>
        <v>N/A</v>
      </c>
      <c r="D259" t="str">
        <f t="shared" si="24"/>
        <v>N/A</v>
      </c>
      <c r="E259" t="str">
        <f t="shared" si="25"/>
        <v>N/A</v>
      </c>
      <c r="F259" t="str">
        <f t="shared" si="26"/>
        <v>N/A</v>
      </c>
      <c r="G259" t="str">
        <f t="shared" si="27"/>
        <v>N/A</v>
      </c>
      <c r="H259" s="111"/>
      <c r="N259" s="111" t="s">
        <v>163</v>
      </c>
      <c r="O259" s="111">
        <v>27.86</v>
      </c>
      <c r="P259" s="111">
        <v>27.3</v>
      </c>
      <c r="Q259" s="111">
        <v>14</v>
      </c>
      <c r="R259" s="111">
        <v>40</v>
      </c>
      <c r="S259" s="111">
        <v>28.2</v>
      </c>
      <c r="T259" s="111">
        <v>29.94</v>
      </c>
      <c r="U259" s="111" t="s">
        <v>623</v>
      </c>
      <c r="V259" s="111" t="s">
        <v>411</v>
      </c>
    </row>
    <row r="260" spans="1:22" x14ac:dyDescent="0.2">
      <c r="A260" s="111" t="s">
        <v>344</v>
      </c>
      <c r="B260">
        <f t="shared" si="22"/>
        <v>7.4</v>
      </c>
      <c r="C260">
        <f t="shared" si="23"/>
        <v>6.95</v>
      </c>
      <c r="D260">
        <f t="shared" si="24"/>
        <v>30</v>
      </c>
      <c r="E260">
        <f t="shared" si="25"/>
        <v>39</v>
      </c>
      <c r="F260">
        <f t="shared" si="26"/>
        <v>7.22</v>
      </c>
      <c r="G260">
        <f t="shared" si="27"/>
        <v>6.22</v>
      </c>
      <c r="H260" s="111"/>
      <c r="N260" s="111" t="s">
        <v>768</v>
      </c>
      <c r="O260" s="111">
        <v>4.18</v>
      </c>
      <c r="P260" s="111" t="s">
        <v>71</v>
      </c>
      <c r="Q260" s="111" t="s">
        <v>71</v>
      </c>
      <c r="R260" s="111" t="s">
        <v>71</v>
      </c>
      <c r="S260" s="111" t="s">
        <v>71</v>
      </c>
      <c r="T260" s="111" t="s">
        <v>71</v>
      </c>
      <c r="U260" s="111" t="s">
        <v>769</v>
      </c>
      <c r="V260" s="111" t="s">
        <v>411</v>
      </c>
    </row>
    <row r="261" spans="1:22" x14ac:dyDescent="0.2">
      <c r="A261" s="111" t="s">
        <v>345</v>
      </c>
      <c r="B261">
        <f t="shared" ref="B261:B324" si="28">VLOOKUP($A261,$N$5:$U$375,2,FALSE)</f>
        <v>0.33300000000000002</v>
      </c>
      <c r="C261">
        <f t="shared" ref="C261:C324" si="29">VLOOKUP($A261,$N$5:$U$375,3,FALSE)</f>
        <v>0</v>
      </c>
      <c r="D261">
        <f t="shared" ref="D261:D324" si="30">VLOOKUP($A261,$N$5:$U$375,4,FALSE)</f>
        <v>8</v>
      </c>
      <c r="E261">
        <f t="shared" ref="E261:E324" si="31">VLOOKUP($A261,$N$5:$U$375,5,FALSE)</f>
        <v>14</v>
      </c>
      <c r="F261">
        <f t="shared" ref="F261:F324" si="32">VLOOKUP($A261,$N$5:$U$375,6,FALSE)</f>
        <v>0.82</v>
      </c>
      <c r="G261">
        <f t="shared" ref="G261:G324" si="33">VLOOKUP($A261,$N$5:$U$375,7,FALSE)</f>
        <v>0</v>
      </c>
      <c r="H261" s="111"/>
      <c r="N261" s="111" t="s">
        <v>323</v>
      </c>
      <c r="O261" s="111">
        <v>0.05</v>
      </c>
      <c r="P261" s="111" t="s">
        <v>71</v>
      </c>
      <c r="Q261" s="111" t="s">
        <v>71</v>
      </c>
      <c r="R261" s="111" t="s">
        <v>71</v>
      </c>
      <c r="S261" s="111" t="s">
        <v>71</v>
      </c>
      <c r="T261" s="111" t="s">
        <v>71</v>
      </c>
      <c r="U261" s="111" t="s">
        <v>624</v>
      </c>
      <c r="V261" s="111" t="s">
        <v>411</v>
      </c>
    </row>
    <row r="262" spans="1:22" x14ac:dyDescent="0.2">
      <c r="A262" s="111" t="s">
        <v>346</v>
      </c>
      <c r="B262">
        <f t="shared" si="28"/>
        <v>8.6</v>
      </c>
      <c r="C262">
        <f t="shared" si="29"/>
        <v>8.8800000000000008</v>
      </c>
      <c r="D262">
        <f t="shared" si="30"/>
        <v>11</v>
      </c>
      <c r="E262">
        <f t="shared" si="31"/>
        <v>4</v>
      </c>
      <c r="F262">
        <f t="shared" si="32"/>
        <v>8.92</v>
      </c>
      <c r="G262">
        <f t="shared" si="33"/>
        <v>8.64</v>
      </c>
      <c r="H262" s="111"/>
      <c r="N262" s="111" t="s">
        <v>324</v>
      </c>
      <c r="O262" s="111">
        <v>7.0000000000000007E-2</v>
      </c>
      <c r="P262" s="111" t="s">
        <v>71</v>
      </c>
      <c r="Q262" s="111" t="s">
        <v>71</v>
      </c>
      <c r="R262" s="111" t="s">
        <v>71</v>
      </c>
      <c r="S262" s="111" t="s">
        <v>71</v>
      </c>
      <c r="T262" s="111" t="s">
        <v>71</v>
      </c>
      <c r="U262" s="111" t="s">
        <v>625</v>
      </c>
      <c r="V262" s="111" t="s">
        <v>411</v>
      </c>
    </row>
    <row r="263" spans="1:22" x14ac:dyDescent="0.2">
      <c r="A263" s="111" t="s">
        <v>347</v>
      </c>
      <c r="B263">
        <f t="shared" si="28"/>
        <v>0</v>
      </c>
      <c r="C263" t="str">
        <f t="shared" si="29"/>
        <v>N/A</v>
      </c>
      <c r="D263" t="str">
        <f t="shared" si="30"/>
        <v>N/A</v>
      </c>
      <c r="E263" t="str">
        <f t="shared" si="31"/>
        <v>N/A</v>
      </c>
      <c r="F263" t="str">
        <f t="shared" si="32"/>
        <v>N/A</v>
      </c>
      <c r="G263" t="str">
        <f t="shared" si="33"/>
        <v>N/A</v>
      </c>
      <c r="H263" s="111"/>
      <c r="N263" s="111" t="s">
        <v>386</v>
      </c>
      <c r="O263" s="111">
        <v>2.87</v>
      </c>
      <c r="P263" s="111">
        <v>2.96</v>
      </c>
      <c r="Q263" s="111" t="s">
        <v>71</v>
      </c>
      <c r="R263" s="111" t="s">
        <v>71</v>
      </c>
      <c r="S263" s="111" t="s">
        <v>71</v>
      </c>
      <c r="T263" s="111" t="s">
        <v>71</v>
      </c>
      <c r="U263" s="111" t="s">
        <v>402</v>
      </c>
      <c r="V263" s="111" t="s">
        <v>411</v>
      </c>
    </row>
    <row r="264" spans="1:22" x14ac:dyDescent="0.2">
      <c r="A264" s="111" t="s">
        <v>348</v>
      </c>
      <c r="B264">
        <f t="shared" si="28"/>
        <v>0.13500000000000001</v>
      </c>
      <c r="C264">
        <f t="shared" si="29"/>
        <v>0</v>
      </c>
      <c r="D264">
        <f t="shared" si="30"/>
        <v>8</v>
      </c>
      <c r="E264" t="str">
        <f t="shared" si="31"/>
        <v>N/A</v>
      </c>
      <c r="F264">
        <f t="shared" si="32"/>
        <v>8.8999999999999996E-2</v>
      </c>
      <c r="G264" t="str">
        <f t="shared" si="33"/>
        <v>N/A</v>
      </c>
      <c r="H264" s="111"/>
      <c r="N264" s="111" t="s">
        <v>325</v>
      </c>
      <c r="O264" s="111">
        <v>0.51</v>
      </c>
      <c r="P264" s="111" t="s">
        <v>71</v>
      </c>
      <c r="Q264" s="111" t="s">
        <v>71</v>
      </c>
      <c r="R264" s="111" t="s">
        <v>71</v>
      </c>
      <c r="S264" s="111" t="s">
        <v>71</v>
      </c>
      <c r="T264" s="111" t="s">
        <v>71</v>
      </c>
      <c r="U264" s="111" t="s">
        <v>626</v>
      </c>
      <c r="V264" s="111" t="s">
        <v>411</v>
      </c>
    </row>
    <row r="265" spans="1:22" x14ac:dyDescent="0.2">
      <c r="A265" s="111" t="s">
        <v>173</v>
      </c>
      <c r="B265">
        <f t="shared" si="28"/>
        <v>4.41</v>
      </c>
      <c r="C265">
        <f t="shared" si="29"/>
        <v>4.5999999999999996</v>
      </c>
      <c r="D265" t="str">
        <f t="shared" si="30"/>
        <v>N/A</v>
      </c>
      <c r="E265" t="str">
        <f t="shared" si="31"/>
        <v>N/A</v>
      </c>
      <c r="F265" t="str">
        <f t="shared" si="32"/>
        <v>N/A</v>
      </c>
      <c r="G265" t="str">
        <f t="shared" si="33"/>
        <v>N/A</v>
      </c>
      <c r="H265" s="111"/>
      <c r="N265" s="111" t="s">
        <v>820</v>
      </c>
      <c r="O265" s="111">
        <v>42.8</v>
      </c>
      <c r="P265" s="111">
        <v>44.58</v>
      </c>
      <c r="Q265" s="111">
        <v>13</v>
      </c>
      <c r="R265" s="111">
        <v>11</v>
      </c>
      <c r="S265" s="111">
        <v>45.14</v>
      </c>
      <c r="T265" s="111">
        <v>43</v>
      </c>
      <c r="U265" s="111" t="s">
        <v>820</v>
      </c>
      <c r="V265" s="111" t="s">
        <v>411</v>
      </c>
    </row>
    <row r="266" spans="1:22" x14ac:dyDescent="0.2">
      <c r="A266" s="111" t="s">
        <v>174</v>
      </c>
      <c r="B266">
        <f t="shared" si="28"/>
        <v>14.6</v>
      </c>
      <c r="C266">
        <f t="shared" si="29"/>
        <v>15</v>
      </c>
      <c r="D266" t="str">
        <f t="shared" si="30"/>
        <v>N/A</v>
      </c>
      <c r="E266">
        <f t="shared" si="31"/>
        <v>22</v>
      </c>
      <c r="F266" t="str">
        <f t="shared" si="32"/>
        <v>N/A</v>
      </c>
      <c r="G266">
        <f t="shared" si="33"/>
        <v>14.8</v>
      </c>
      <c r="H266" s="111"/>
      <c r="N266" s="111" t="s">
        <v>807</v>
      </c>
      <c r="O266" s="111">
        <v>8915.2304999999997</v>
      </c>
      <c r="P266" s="111" t="s">
        <v>71</v>
      </c>
      <c r="Q266" s="111" t="s">
        <v>71</v>
      </c>
      <c r="R266" s="111" t="s">
        <v>71</v>
      </c>
      <c r="S266" s="111" t="s">
        <v>71</v>
      </c>
      <c r="T266" s="111" t="s">
        <v>71</v>
      </c>
      <c r="U266" s="111" t="s">
        <v>807</v>
      </c>
      <c r="V266" s="111" t="s">
        <v>411</v>
      </c>
    </row>
    <row r="267" spans="1:22" x14ac:dyDescent="0.2">
      <c r="A267" s="111" t="s">
        <v>175</v>
      </c>
      <c r="B267">
        <f t="shared" si="28"/>
        <v>3.99</v>
      </c>
      <c r="C267">
        <f t="shared" si="29"/>
        <v>4.01</v>
      </c>
      <c r="D267" t="str">
        <f t="shared" si="30"/>
        <v>N/A</v>
      </c>
      <c r="E267">
        <f t="shared" si="31"/>
        <v>25</v>
      </c>
      <c r="F267" t="str">
        <f t="shared" si="32"/>
        <v>N/A</v>
      </c>
      <c r="G267">
        <f t="shared" si="33"/>
        <v>3.9350000000000001</v>
      </c>
      <c r="H267" s="111"/>
      <c r="N267" s="111" t="s">
        <v>326</v>
      </c>
      <c r="O267" s="111">
        <v>3.68</v>
      </c>
      <c r="P267" s="111">
        <v>3.4</v>
      </c>
      <c r="Q267" s="111">
        <v>39</v>
      </c>
      <c r="R267" s="111" t="s">
        <v>71</v>
      </c>
      <c r="S267" s="111">
        <v>3.38</v>
      </c>
      <c r="T267" s="111" t="s">
        <v>71</v>
      </c>
      <c r="U267" s="111" t="s">
        <v>627</v>
      </c>
      <c r="V267" s="111" t="s">
        <v>411</v>
      </c>
    </row>
    <row r="268" spans="1:22" x14ac:dyDescent="0.2">
      <c r="A268" s="111" t="s">
        <v>349</v>
      </c>
      <c r="B268">
        <f t="shared" si="28"/>
        <v>2.34</v>
      </c>
      <c r="C268">
        <f t="shared" si="29"/>
        <v>0</v>
      </c>
      <c r="D268">
        <f t="shared" si="30"/>
        <v>15</v>
      </c>
      <c r="E268" t="str">
        <f t="shared" si="31"/>
        <v>N/A</v>
      </c>
      <c r="F268">
        <f t="shared" si="32"/>
        <v>6.55</v>
      </c>
      <c r="G268" t="str">
        <f t="shared" si="33"/>
        <v>N/A</v>
      </c>
      <c r="H268" s="111"/>
      <c r="N268" s="111" t="s">
        <v>327</v>
      </c>
      <c r="O268" s="111">
        <v>1.36</v>
      </c>
      <c r="P268" s="111">
        <v>1.4450000000000001</v>
      </c>
      <c r="Q268" s="111" t="s">
        <v>71</v>
      </c>
      <c r="R268" s="111">
        <v>2</v>
      </c>
      <c r="S268" s="111" t="s">
        <v>71</v>
      </c>
      <c r="T268" s="111">
        <v>1.33</v>
      </c>
      <c r="U268" s="111" t="s">
        <v>628</v>
      </c>
      <c r="V268" s="111" t="s">
        <v>411</v>
      </c>
    </row>
    <row r="269" spans="1:22" x14ac:dyDescent="0.2">
      <c r="A269" s="111" t="s">
        <v>176</v>
      </c>
      <c r="B269">
        <f t="shared" si="28"/>
        <v>0</v>
      </c>
      <c r="C269" t="str">
        <f t="shared" si="29"/>
        <v>N/A</v>
      </c>
      <c r="D269" t="str">
        <f t="shared" si="30"/>
        <v>N/A</v>
      </c>
      <c r="E269" t="str">
        <f t="shared" si="31"/>
        <v>N/A</v>
      </c>
      <c r="F269" t="str">
        <f t="shared" si="32"/>
        <v>N/A</v>
      </c>
      <c r="G269" t="str">
        <f t="shared" si="33"/>
        <v>N/A</v>
      </c>
      <c r="H269" s="111"/>
      <c r="N269" s="111" t="s">
        <v>328</v>
      </c>
      <c r="O269" s="111">
        <v>5.1999999999999998E-2</v>
      </c>
      <c r="P269" s="111">
        <v>0</v>
      </c>
      <c r="Q269" s="111">
        <v>16</v>
      </c>
      <c r="R269" s="111">
        <v>30</v>
      </c>
      <c r="S269" s="111">
        <v>0.107</v>
      </c>
      <c r="T269" s="111">
        <v>0</v>
      </c>
      <c r="U269" s="111" t="s">
        <v>629</v>
      </c>
      <c r="V269" s="111" t="s">
        <v>411</v>
      </c>
    </row>
    <row r="270" spans="1:22" x14ac:dyDescent="0.2">
      <c r="A270" s="111" t="s">
        <v>350</v>
      </c>
      <c r="B270">
        <f t="shared" si="28"/>
        <v>0</v>
      </c>
      <c r="C270" t="str">
        <f t="shared" si="29"/>
        <v>N/A</v>
      </c>
      <c r="D270" t="str">
        <f t="shared" si="30"/>
        <v>N/A</v>
      </c>
      <c r="E270" t="str">
        <f t="shared" si="31"/>
        <v>N/A</v>
      </c>
      <c r="F270" t="str">
        <f t="shared" si="32"/>
        <v>N/A</v>
      </c>
      <c r="G270" t="str">
        <f t="shared" si="33"/>
        <v>N/A</v>
      </c>
      <c r="H270" s="111"/>
      <c r="N270" s="111" t="s">
        <v>329</v>
      </c>
      <c r="O270" s="111">
        <v>7.0000000000000007E-2</v>
      </c>
      <c r="P270" s="111" t="s">
        <v>71</v>
      </c>
      <c r="Q270" s="111" t="s">
        <v>71</v>
      </c>
      <c r="R270" s="111" t="s">
        <v>71</v>
      </c>
      <c r="S270" s="111" t="s">
        <v>71</v>
      </c>
      <c r="T270" s="111" t="s">
        <v>71</v>
      </c>
      <c r="U270" s="111" t="s">
        <v>630</v>
      </c>
      <c r="V270" s="111" t="s">
        <v>411</v>
      </c>
    </row>
    <row r="271" spans="1:22" x14ac:dyDescent="0.2">
      <c r="A271" s="111" t="s">
        <v>351</v>
      </c>
      <c r="B271">
        <f t="shared" si="28"/>
        <v>0.44</v>
      </c>
      <c r="C271">
        <f t="shared" si="29"/>
        <v>0.46</v>
      </c>
      <c r="D271">
        <f t="shared" si="30"/>
        <v>21</v>
      </c>
      <c r="E271">
        <f t="shared" si="31"/>
        <v>15</v>
      </c>
      <c r="F271">
        <f t="shared" si="32"/>
        <v>0.5</v>
      </c>
      <c r="G271">
        <f t="shared" si="33"/>
        <v>0.46</v>
      </c>
      <c r="H271" s="111"/>
      <c r="N271" s="111" t="s">
        <v>330</v>
      </c>
      <c r="O271" s="111">
        <v>0.125</v>
      </c>
      <c r="P271" s="111" t="s">
        <v>71</v>
      </c>
      <c r="Q271" s="111" t="s">
        <v>71</v>
      </c>
      <c r="R271" s="111" t="s">
        <v>71</v>
      </c>
      <c r="S271" s="111" t="s">
        <v>71</v>
      </c>
      <c r="T271" s="111" t="s">
        <v>71</v>
      </c>
      <c r="U271" s="111" t="s">
        <v>631</v>
      </c>
      <c r="V271" s="111" t="s">
        <v>411</v>
      </c>
    </row>
    <row r="272" spans="1:22" x14ac:dyDescent="0.2">
      <c r="A272" s="111" t="s">
        <v>177</v>
      </c>
      <c r="B272">
        <f t="shared" si="28"/>
        <v>4.4000000000000004</v>
      </c>
      <c r="C272">
        <f t="shared" si="29"/>
        <v>0</v>
      </c>
      <c r="D272">
        <f t="shared" si="30"/>
        <v>9</v>
      </c>
      <c r="E272">
        <f t="shared" si="31"/>
        <v>15</v>
      </c>
      <c r="F272">
        <f t="shared" si="32"/>
        <v>4.68</v>
      </c>
      <c r="G272">
        <f t="shared" si="33"/>
        <v>0</v>
      </c>
      <c r="H272" s="111"/>
      <c r="N272" s="111" t="s">
        <v>164</v>
      </c>
      <c r="O272" s="111">
        <v>0.32</v>
      </c>
      <c r="P272" s="111">
        <v>0</v>
      </c>
      <c r="Q272" s="111" t="s">
        <v>71</v>
      </c>
      <c r="R272" s="111" t="s">
        <v>71</v>
      </c>
      <c r="S272" s="111" t="s">
        <v>71</v>
      </c>
      <c r="T272" s="111" t="s">
        <v>71</v>
      </c>
      <c r="U272" s="111" t="s">
        <v>632</v>
      </c>
      <c r="V272" s="111" t="s">
        <v>411</v>
      </c>
    </row>
    <row r="273" spans="1:22" x14ac:dyDescent="0.2">
      <c r="A273" s="111" t="s">
        <v>352</v>
      </c>
      <c r="B273">
        <f t="shared" si="28"/>
        <v>0</v>
      </c>
      <c r="C273" t="str">
        <f t="shared" si="29"/>
        <v>N/A</v>
      </c>
      <c r="D273" t="str">
        <f t="shared" si="30"/>
        <v>N/A</v>
      </c>
      <c r="E273" t="str">
        <f t="shared" si="31"/>
        <v>N/A</v>
      </c>
      <c r="F273" t="str">
        <f t="shared" si="32"/>
        <v>N/A</v>
      </c>
      <c r="G273" t="str">
        <f t="shared" si="33"/>
        <v>N/A</v>
      </c>
      <c r="H273" s="111"/>
      <c r="N273" s="111" t="s">
        <v>331</v>
      </c>
      <c r="O273" s="111">
        <v>0.33100000000000002</v>
      </c>
      <c r="P273" s="111">
        <v>0</v>
      </c>
      <c r="Q273" s="111" t="s">
        <v>71</v>
      </c>
      <c r="R273" s="111" t="s">
        <v>71</v>
      </c>
      <c r="S273" s="111" t="s">
        <v>71</v>
      </c>
      <c r="T273" s="111" t="s">
        <v>71</v>
      </c>
      <c r="U273" s="111" t="s">
        <v>633</v>
      </c>
      <c r="V273" s="111" t="s">
        <v>411</v>
      </c>
    </row>
    <row r="274" spans="1:22" x14ac:dyDescent="0.2">
      <c r="A274" s="111" t="s">
        <v>353</v>
      </c>
      <c r="B274">
        <f t="shared" si="28"/>
        <v>7.17</v>
      </c>
      <c r="C274">
        <f t="shared" si="29"/>
        <v>7.28</v>
      </c>
      <c r="D274" t="str">
        <f t="shared" si="30"/>
        <v>N/A</v>
      </c>
      <c r="E274">
        <f t="shared" si="31"/>
        <v>24</v>
      </c>
      <c r="F274" t="str">
        <f t="shared" si="32"/>
        <v>N/A</v>
      </c>
      <c r="G274">
        <f t="shared" si="33"/>
        <v>7.06</v>
      </c>
      <c r="H274" s="111"/>
      <c r="N274" s="111" t="s">
        <v>332</v>
      </c>
      <c r="O274" s="111">
        <v>0.28999999999999998</v>
      </c>
      <c r="P274" s="111">
        <v>0</v>
      </c>
      <c r="Q274" s="111" t="s">
        <v>71</v>
      </c>
      <c r="R274" s="111" t="s">
        <v>71</v>
      </c>
      <c r="S274" s="111" t="s">
        <v>71</v>
      </c>
      <c r="T274" s="111" t="s">
        <v>71</v>
      </c>
      <c r="U274" s="111" t="s">
        <v>634</v>
      </c>
      <c r="V274" s="111" t="s">
        <v>411</v>
      </c>
    </row>
    <row r="275" spans="1:22" x14ac:dyDescent="0.2">
      <c r="A275" s="111" t="s">
        <v>354</v>
      </c>
      <c r="B275">
        <f t="shared" si="28"/>
        <v>6.0000000000000001E-3</v>
      </c>
      <c r="C275">
        <f t="shared" si="29"/>
        <v>0</v>
      </c>
      <c r="D275" t="str">
        <f t="shared" si="30"/>
        <v>N/A</v>
      </c>
      <c r="E275" t="str">
        <f t="shared" si="31"/>
        <v>N/A</v>
      </c>
      <c r="F275" t="str">
        <f t="shared" si="32"/>
        <v>N/A</v>
      </c>
      <c r="G275" t="str">
        <f t="shared" si="33"/>
        <v>N/A</v>
      </c>
      <c r="H275" s="111"/>
      <c r="N275" s="111" t="s">
        <v>808</v>
      </c>
      <c r="O275" s="111">
        <v>2.66</v>
      </c>
      <c r="P275" s="111">
        <v>2.64</v>
      </c>
      <c r="Q275" s="111" t="s">
        <v>71</v>
      </c>
      <c r="R275" s="111" t="s">
        <v>71</v>
      </c>
      <c r="S275" s="111" t="s">
        <v>71</v>
      </c>
      <c r="T275" s="111" t="s">
        <v>71</v>
      </c>
      <c r="U275" s="111" t="s">
        <v>808</v>
      </c>
      <c r="V275" s="111" t="s">
        <v>411</v>
      </c>
    </row>
    <row r="276" spans="1:22" x14ac:dyDescent="0.2">
      <c r="A276" s="111" t="s">
        <v>178</v>
      </c>
      <c r="B276">
        <f t="shared" si="28"/>
        <v>1.675</v>
      </c>
      <c r="C276">
        <f t="shared" si="29"/>
        <v>1.66</v>
      </c>
      <c r="D276">
        <f t="shared" si="30"/>
        <v>20</v>
      </c>
      <c r="E276">
        <f t="shared" si="31"/>
        <v>33</v>
      </c>
      <c r="F276">
        <f t="shared" si="32"/>
        <v>1.67</v>
      </c>
      <c r="G276">
        <f t="shared" si="33"/>
        <v>1.62</v>
      </c>
      <c r="H276" s="111"/>
      <c r="N276" s="111" t="s">
        <v>333</v>
      </c>
      <c r="O276" s="111">
        <v>1.8</v>
      </c>
      <c r="P276" s="111" t="s">
        <v>71</v>
      </c>
      <c r="Q276" s="111" t="s">
        <v>71</v>
      </c>
      <c r="R276" s="111" t="s">
        <v>71</v>
      </c>
      <c r="S276" s="111" t="s">
        <v>71</v>
      </c>
      <c r="T276" s="111" t="s">
        <v>71</v>
      </c>
      <c r="U276" s="111" t="s">
        <v>635</v>
      </c>
      <c r="V276" s="111" t="s">
        <v>411</v>
      </c>
    </row>
    <row r="277" spans="1:22" x14ac:dyDescent="0.2">
      <c r="A277" s="111" t="s">
        <v>355</v>
      </c>
      <c r="B277">
        <f t="shared" si="28"/>
        <v>0</v>
      </c>
      <c r="C277" t="str">
        <f t="shared" si="29"/>
        <v>N/A</v>
      </c>
      <c r="D277" t="str">
        <f t="shared" si="30"/>
        <v>N/A</v>
      </c>
      <c r="E277" t="str">
        <f t="shared" si="31"/>
        <v>N/A</v>
      </c>
      <c r="F277" t="str">
        <f t="shared" si="32"/>
        <v>N/A</v>
      </c>
      <c r="G277" t="str">
        <f t="shared" si="33"/>
        <v>N/A</v>
      </c>
      <c r="H277" s="111"/>
      <c r="N277" s="111" t="s">
        <v>334</v>
      </c>
      <c r="O277" s="111">
        <v>0.85499999999999998</v>
      </c>
      <c r="P277" s="111">
        <v>0.72499999999999998</v>
      </c>
      <c r="Q277" s="111">
        <v>22</v>
      </c>
      <c r="R277" s="111" t="s">
        <v>71</v>
      </c>
      <c r="S277" s="111">
        <v>0.73</v>
      </c>
      <c r="T277" s="111" t="s">
        <v>71</v>
      </c>
      <c r="U277" s="111" t="s">
        <v>636</v>
      </c>
      <c r="V277" s="111" t="s">
        <v>411</v>
      </c>
    </row>
    <row r="278" spans="1:22" x14ac:dyDescent="0.2">
      <c r="A278" s="111" t="s">
        <v>356</v>
      </c>
      <c r="B278">
        <f t="shared" si="28"/>
        <v>3.2000000000000001E-2</v>
      </c>
      <c r="C278" t="str">
        <f t="shared" si="29"/>
        <v>N/A</v>
      </c>
      <c r="D278" t="str">
        <f t="shared" si="30"/>
        <v>N/A</v>
      </c>
      <c r="E278" t="str">
        <f t="shared" si="31"/>
        <v>N/A</v>
      </c>
      <c r="F278" t="str">
        <f t="shared" si="32"/>
        <v>N/A</v>
      </c>
      <c r="G278" t="str">
        <f t="shared" si="33"/>
        <v>N/A</v>
      </c>
      <c r="H278" s="111"/>
      <c r="N278" s="111" t="s">
        <v>809</v>
      </c>
      <c r="O278" s="111">
        <v>26</v>
      </c>
      <c r="P278" s="111" t="s">
        <v>71</v>
      </c>
      <c r="Q278" s="111" t="s">
        <v>71</v>
      </c>
      <c r="R278" s="111" t="s">
        <v>71</v>
      </c>
      <c r="S278" s="111" t="s">
        <v>71</v>
      </c>
      <c r="T278" s="111" t="s">
        <v>71</v>
      </c>
      <c r="U278" s="111" t="s">
        <v>775</v>
      </c>
      <c r="V278" s="111" t="s">
        <v>411</v>
      </c>
    </row>
    <row r="279" spans="1:22" x14ac:dyDescent="0.2">
      <c r="A279" s="111" t="s">
        <v>357</v>
      </c>
      <c r="B279">
        <f t="shared" si="28"/>
        <v>4053.5</v>
      </c>
      <c r="C279">
        <f t="shared" si="29"/>
        <v>3955.3998999999999</v>
      </c>
      <c r="D279">
        <f t="shared" si="30"/>
        <v>7</v>
      </c>
      <c r="E279">
        <f t="shared" si="31"/>
        <v>25</v>
      </c>
      <c r="F279">
        <f t="shared" si="32"/>
        <v>4037.4398999999999</v>
      </c>
      <c r="G279">
        <f t="shared" si="33"/>
        <v>3940.1898999999999</v>
      </c>
      <c r="H279" s="111"/>
      <c r="N279" s="111" t="s">
        <v>335</v>
      </c>
      <c r="O279" s="111">
        <v>0</v>
      </c>
      <c r="P279" s="111" t="s">
        <v>71</v>
      </c>
      <c r="Q279" s="111" t="s">
        <v>71</v>
      </c>
      <c r="R279" s="111" t="s">
        <v>71</v>
      </c>
      <c r="S279" s="111" t="s">
        <v>71</v>
      </c>
      <c r="T279" s="111" t="s">
        <v>71</v>
      </c>
      <c r="U279" s="111" t="s">
        <v>637</v>
      </c>
      <c r="V279" s="111" t="s">
        <v>411</v>
      </c>
    </row>
    <row r="280" spans="1:22" x14ac:dyDescent="0.2">
      <c r="A280" s="111" t="s">
        <v>358</v>
      </c>
      <c r="B280">
        <f t="shared" si="28"/>
        <v>0</v>
      </c>
      <c r="C280" t="str">
        <f t="shared" si="29"/>
        <v>N/A</v>
      </c>
      <c r="D280" t="str">
        <f t="shared" si="30"/>
        <v>N/A</v>
      </c>
      <c r="E280" t="str">
        <f t="shared" si="31"/>
        <v>N/A</v>
      </c>
      <c r="F280" t="str">
        <f t="shared" si="32"/>
        <v>N/A</v>
      </c>
      <c r="G280" t="str">
        <f t="shared" si="33"/>
        <v>N/A</v>
      </c>
      <c r="H280" s="111"/>
      <c r="N280" s="111" t="s">
        <v>336</v>
      </c>
      <c r="O280" s="111">
        <v>0</v>
      </c>
      <c r="P280" s="111">
        <v>0.54</v>
      </c>
      <c r="Q280" s="111">
        <v>21</v>
      </c>
      <c r="R280" s="111">
        <v>9</v>
      </c>
      <c r="S280" s="111">
        <v>0.33500000000000002</v>
      </c>
      <c r="T280" s="111">
        <v>0.40799999999999997</v>
      </c>
      <c r="U280" s="111" t="s">
        <v>638</v>
      </c>
      <c r="V280" s="111" t="s">
        <v>411</v>
      </c>
    </row>
    <row r="281" spans="1:22" x14ac:dyDescent="0.2">
      <c r="A281" s="111" t="s">
        <v>359</v>
      </c>
      <c r="B281">
        <f t="shared" si="28"/>
        <v>2</v>
      </c>
      <c r="C281" t="str">
        <f t="shared" si="29"/>
        <v>N/A</v>
      </c>
      <c r="D281" t="str">
        <f t="shared" si="30"/>
        <v>N/A</v>
      </c>
      <c r="E281" t="str">
        <f t="shared" si="31"/>
        <v>N/A</v>
      </c>
      <c r="F281" t="str">
        <f t="shared" si="32"/>
        <v>N/A</v>
      </c>
      <c r="G281" t="str">
        <f t="shared" si="33"/>
        <v>N/A</v>
      </c>
      <c r="H281" s="111"/>
      <c r="N281" s="111" t="s">
        <v>165</v>
      </c>
      <c r="O281" s="111">
        <v>39.9</v>
      </c>
      <c r="P281" s="111">
        <v>43.65</v>
      </c>
      <c r="Q281" s="111" t="s">
        <v>71</v>
      </c>
      <c r="R281" s="111" t="s">
        <v>71</v>
      </c>
      <c r="S281" s="111" t="s">
        <v>71</v>
      </c>
      <c r="T281" s="111" t="s">
        <v>71</v>
      </c>
      <c r="U281" s="111" t="s">
        <v>639</v>
      </c>
      <c r="V281" s="111" t="s">
        <v>411</v>
      </c>
    </row>
    <row r="282" spans="1:22" x14ac:dyDescent="0.2">
      <c r="A282" s="111" t="s">
        <v>179</v>
      </c>
      <c r="B282">
        <f t="shared" si="28"/>
        <v>12.2</v>
      </c>
      <c r="C282">
        <f t="shared" si="29"/>
        <v>12.48</v>
      </c>
      <c r="D282">
        <f t="shared" si="30"/>
        <v>34</v>
      </c>
      <c r="E282">
        <f t="shared" si="31"/>
        <v>22</v>
      </c>
      <c r="F282">
        <f t="shared" si="32"/>
        <v>13.16</v>
      </c>
      <c r="G282">
        <f t="shared" si="33"/>
        <v>13.06</v>
      </c>
      <c r="H282" s="111"/>
      <c r="N282" s="111" t="s">
        <v>166</v>
      </c>
      <c r="O282" s="111">
        <v>34.299999999999997</v>
      </c>
      <c r="P282" s="111">
        <v>35.4</v>
      </c>
      <c r="Q282" s="111">
        <v>42</v>
      </c>
      <c r="R282" s="111">
        <v>13</v>
      </c>
      <c r="S282" s="111">
        <v>37.299999999999997</v>
      </c>
      <c r="T282" s="111">
        <v>35.799999999999997</v>
      </c>
      <c r="U282" s="111" t="s">
        <v>640</v>
      </c>
      <c r="V282" s="111" t="s">
        <v>411</v>
      </c>
    </row>
    <row r="283" spans="1:22" x14ac:dyDescent="0.2">
      <c r="A283" s="111" t="s">
        <v>360</v>
      </c>
      <c r="B283">
        <f t="shared" si="28"/>
        <v>1.24</v>
      </c>
      <c r="C283">
        <f t="shared" si="29"/>
        <v>1.1100000000000001</v>
      </c>
      <c r="D283" t="str">
        <f t="shared" si="30"/>
        <v>N/A</v>
      </c>
      <c r="E283" t="str">
        <f t="shared" si="31"/>
        <v>N/A</v>
      </c>
      <c r="F283" t="str">
        <f t="shared" si="32"/>
        <v>N/A</v>
      </c>
      <c r="G283" t="str">
        <f t="shared" si="33"/>
        <v>N/A</v>
      </c>
      <c r="H283" s="111"/>
      <c r="N283" s="111" t="s">
        <v>167</v>
      </c>
      <c r="O283" s="111">
        <v>2.2999999999999998</v>
      </c>
      <c r="P283" s="111">
        <v>2.34</v>
      </c>
      <c r="Q283" s="111" t="s">
        <v>71</v>
      </c>
      <c r="R283" s="111" t="s">
        <v>71</v>
      </c>
      <c r="S283" s="111" t="s">
        <v>71</v>
      </c>
      <c r="T283" s="111" t="s">
        <v>71</v>
      </c>
      <c r="U283" s="111" t="s">
        <v>641</v>
      </c>
      <c r="V283" s="111" t="s">
        <v>411</v>
      </c>
    </row>
    <row r="284" spans="1:22" x14ac:dyDescent="0.2">
      <c r="A284" s="111" t="s">
        <v>361</v>
      </c>
      <c r="B284">
        <f t="shared" si="28"/>
        <v>2.8000000000000001E-2</v>
      </c>
      <c r="C284" t="str">
        <f t="shared" si="29"/>
        <v>N/A</v>
      </c>
      <c r="D284" t="str">
        <f t="shared" si="30"/>
        <v>N/A</v>
      </c>
      <c r="E284" t="str">
        <f t="shared" si="31"/>
        <v>N/A</v>
      </c>
      <c r="F284" t="str">
        <f t="shared" si="32"/>
        <v>N/A</v>
      </c>
      <c r="G284" t="str">
        <f t="shared" si="33"/>
        <v>N/A</v>
      </c>
      <c r="H284" s="111"/>
      <c r="N284" s="111" t="s">
        <v>784</v>
      </c>
      <c r="O284" s="111">
        <v>2.34</v>
      </c>
      <c r="P284" s="111">
        <v>2.17</v>
      </c>
      <c r="Q284" s="111">
        <v>8</v>
      </c>
      <c r="R284" s="111">
        <v>22</v>
      </c>
      <c r="S284" s="111">
        <v>2.29</v>
      </c>
      <c r="T284" s="111">
        <v>2.15</v>
      </c>
      <c r="U284" s="111" t="s">
        <v>784</v>
      </c>
      <c r="V284" s="111" t="s">
        <v>411</v>
      </c>
    </row>
    <row r="285" spans="1:22" x14ac:dyDescent="0.2">
      <c r="A285" s="111" t="s">
        <v>362</v>
      </c>
      <c r="B285">
        <f t="shared" si="28"/>
        <v>0</v>
      </c>
      <c r="C285" t="str">
        <f t="shared" si="29"/>
        <v>N/A</v>
      </c>
      <c r="D285" t="str">
        <f t="shared" si="30"/>
        <v>N/A</v>
      </c>
      <c r="E285" t="str">
        <f t="shared" si="31"/>
        <v>N/A</v>
      </c>
      <c r="F285" t="str">
        <f t="shared" si="32"/>
        <v>N/A</v>
      </c>
      <c r="G285" t="str">
        <f t="shared" si="33"/>
        <v>N/A</v>
      </c>
      <c r="N285" s="111" t="s">
        <v>168</v>
      </c>
      <c r="O285" s="111">
        <v>17.2</v>
      </c>
      <c r="P285" s="111">
        <v>17.8</v>
      </c>
      <c r="Q285" s="111" t="s">
        <v>71</v>
      </c>
      <c r="R285" s="111">
        <v>27</v>
      </c>
      <c r="S285" s="111" t="s">
        <v>71</v>
      </c>
      <c r="T285" s="111">
        <v>18.66</v>
      </c>
      <c r="U285" s="111" t="s">
        <v>7</v>
      </c>
      <c r="V285" s="111" t="s">
        <v>411</v>
      </c>
    </row>
    <row r="286" spans="1:22" x14ac:dyDescent="0.2">
      <c r="A286" s="111" t="s">
        <v>363</v>
      </c>
      <c r="B286">
        <f t="shared" si="28"/>
        <v>0.27100000000000002</v>
      </c>
      <c r="C286">
        <f t="shared" si="29"/>
        <v>0</v>
      </c>
      <c r="D286" t="str">
        <f t="shared" si="30"/>
        <v>N/A</v>
      </c>
      <c r="E286" t="str">
        <f t="shared" si="31"/>
        <v>N/A</v>
      </c>
      <c r="F286" t="str">
        <f t="shared" si="32"/>
        <v>N/A</v>
      </c>
      <c r="G286" t="str">
        <f t="shared" si="33"/>
        <v>N/A</v>
      </c>
      <c r="N286" s="111" t="s">
        <v>770</v>
      </c>
      <c r="O286" s="111">
        <v>7.8</v>
      </c>
      <c r="P286" s="111">
        <v>8.07</v>
      </c>
      <c r="Q286" s="111" t="s">
        <v>71</v>
      </c>
      <c r="R286" s="111">
        <v>24</v>
      </c>
      <c r="S286" s="111" t="s">
        <v>71</v>
      </c>
      <c r="T286" s="111">
        <v>8.23</v>
      </c>
      <c r="U286" s="111" t="s">
        <v>770</v>
      </c>
      <c r="V286" s="111" t="s">
        <v>411</v>
      </c>
    </row>
    <row r="287" spans="1:22" x14ac:dyDescent="0.2">
      <c r="A287" s="111" t="s">
        <v>364</v>
      </c>
      <c r="B287">
        <f t="shared" si="28"/>
        <v>0.33700000000000002</v>
      </c>
      <c r="C287">
        <f t="shared" si="29"/>
        <v>0.32</v>
      </c>
      <c r="D287" t="str">
        <f t="shared" si="30"/>
        <v>N/A</v>
      </c>
      <c r="E287" t="str">
        <f t="shared" si="31"/>
        <v>N/A</v>
      </c>
      <c r="F287" t="str">
        <f t="shared" si="32"/>
        <v>N/A</v>
      </c>
      <c r="G287" t="str">
        <f t="shared" si="33"/>
        <v>N/A</v>
      </c>
      <c r="N287" s="111" t="s">
        <v>337</v>
      </c>
      <c r="O287" s="111">
        <v>2.1</v>
      </c>
      <c r="P287" s="111">
        <v>2.2599999999999998</v>
      </c>
      <c r="Q287" s="111" t="s">
        <v>71</v>
      </c>
      <c r="R287" s="111">
        <v>35</v>
      </c>
      <c r="S287" s="111" t="s">
        <v>71</v>
      </c>
      <c r="T287" s="111">
        <v>2.5</v>
      </c>
      <c r="U287" s="111" t="s">
        <v>642</v>
      </c>
      <c r="V287" s="111" t="s">
        <v>411</v>
      </c>
    </row>
    <row r="288" spans="1:22" x14ac:dyDescent="0.2">
      <c r="A288" s="111" t="s">
        <v>180</v>
      </c>
      <c r="B288">
        <f t="shared" si="28"/>
        <v>0.44</v>
      </c>
      <c r="C288">
        <f t="shared" si="29"/>
        <v>0</v>
      </c>
      <c r="D288">
        <f t="shared" si="30"/>
        <v>7</v>
      </c>
      <c r="E288">
        <f t="shared" si="31"/>
        <v>13</v>
      </c>
      <c r="F288">
        <f t="shared" si="32"/>
        <v>0.56000000000000005</v>
      </c>
      <c r="G288">
        <f t="shared" si="33"/>
        <v>0</v>
      </c>
      <c r="N288" s="111" t="s">
        <v>338</v>
      </c>
      <c r="O288" s="111">
        <v>4.46</v>
      </c>
      <c r="P288" s="111" t="s">
        <v>71</v>
      </c>
      <c r="Q288" s="111" t="s">
        <v>71</v>
      </c>
      <c r="R288" s="111" t="s">
        <v>71</v>
      </c>
      <c r="S288" s="111" t="s">
        <v>71</v>
      </c>
      <c r="T288" s="111" t="s">
        <v>71</v>
      </c>
      <c r="U288" s="111" t="s">
        <v>643</v>
      </c>
      <c r="V288" s="111" t="s">
        <v>411</v>
      </c>
    </row>
    <row r="289" spans="1:22" x14ac:dyDescent="0.2">
      <c r="A289" s="111" t="s">
        <v>181</v>
      </c>
      <c r="B289">
        <f t="shared" si="28"/>
        <v>0</v>
      </c>
      <c r="C289">
        <f t="shared" si="29"/>
        <v>1.04</v>
      </c>
      <c r="D289">
        <f t="shared" si="30"/>
        <v>41</v>
      </c>
      <c r="E289">
        <f t="shared" si="31"/>
        <v>36</v>
      </c>
      <c r="F289">
        <f t="shared" si="32"/>
        <v>0.92900000000000005</v>
      </c>
      <c r="G289">
        <f t="shared" si="33"/>
        <v>0</v>
      </c>
      <c r="N289" s="111" t="s">
        <v>810</v>
      </c>
      <c r="O289" s="111">
        <v>0.77400000000000002</v>
      </c>
      <c r="P289" s="111">
        <v>0.80400000000000005</v>
      </c>
      <c r="Q289" s="111" t="s">
        <v>71</v>
      </c>
      <c r="R289" s="111" t="s">
        <v>71</v>
      </c>
      <c r="S289" s="111" t="s">
        <v>71</v>
      </c>
      <c r="T289" s="111" t="s">
        <v>71</v>
      </c>
      <c r="U289" s="111" t="s">
        <v>811</v>
      </c>
      <c r="V289" s="111" t="s">
        <v>411</v>
      </c>
    </row>
    <row r="290" spans="1:22" x14ac:dyDescent="0.2">
      <c r="A290" s="111" t="s">
        <v>365</v>
      </c>
      <c r="B290">
        <f t="shared" si="28"/>
        <v>1.7450000000000001</v>
      </c>
      <c r="C290">
        <f t="shared" si="29"/>
        <v>1.63</v>
      </c>
      <c r="D290">
        <f t="shared" si="30"/>
        <v>5</v>
      </c>
      <c r="E290" t="str">
        <f t="shared" si="31"/>
        <v>N/A</v>
      </c>
      <c r="F290">
        <f t="shared" si="32"/>
        <v>1.8049999999999999</v>
      </c>
      <c r="G290" t="str">
        <f t="shared" si="33"/>
        <v>N/A</v>
      </c>
      <c r="N290" s="111" t="s">
        <v>169</v>
      </c>
      <c r="O290" s="111">
        <v>17.12</v>
      </c>
      <c r="P290" s="111">
        <v>16.309999999999999</v>
      </c>
      <c r="Q290" s="111">
        <v>17</v>
      </c>
      <c r="R290" s="111" t="s">
        <v>71</v>
      </c>
      <c r="S290" s="111">
        <v>16.29</v>
      </c>
      <c r="T290" s="111" t="s">
        <v>71</v>
      </c>
      <c r="U290" s="111" t="s">
        <v>51</v>
      </c>
      <c r="V290" s="111" t="s">
        <v>411</v>
      </c>
    </row>
    <row r="291" spans="1:22" x14ac:dyDescent="0.2">
      <c r="A291" s="111" t="s">
        <v>366</v>
      </c>
      <c r="B291">
        <f t="shared" si="28"/>
        <v>0</v>
      </c>
      <c r="C291">
        <f t="shared" si="29"/>
        <v>6.9000000000000006E-2</v>
      </c>
      <c r="D291">
        <f t="shared" si="30"/>
        <v>36</v>
      </c>
      <c r="E291">
        <f t="shared" si="31"/>
        <v>9</v>
      </c>
      <c r="F291">
        <f t="shared" si="32"/>
        <v>0.14399999999999999</v>
      </c>
      <c r="G291">
        <f t="shared" si="33"/>
        <v>0.111</v>
      </c>
      <c r="N291" s="111" t="s">
        <v>170</v>
      </c>
      <c r="O291" s="111">
        <v>11.38</v>
      </c>
      <c r="P291" s="111">
        <v>11.02</v>
      </c>
      <c r="Q291" s="111">
        <v>6</v>
      </c>
      <c r="R291" s="111" t="s">
        <v>71</v>
      </c>
      <c r="S291" s="111">
        <v>11.58</v>
      </c>
      <c r="T291" s="111" t="s">
        <v>71</v>
      </c>
      <c r="U291" s="111" t="s">
        <v>67</v>
      </c>
      <c r="V291" s="111" t="s">
        <v>411</v>
      </c>
    </row>
    <row r="292" spans="1:22" x14ac:dyDescent="0.2">
      <c r="A292" s="111" t="s">
        <v>182</v>
      </c>
      <c r="B292">
        <f t="shared" si="28"/>
        <v>0.61599999999999999</v>
      </c>
      <c r="C292">
        <f t="shared" si="29"/>
        <v>0</v>
      </c>
      <c r="D292">
        <f t="shared" si="30"/>
        <v>42</v>
      </c>
      <c r="E292">
        <f t="shared" si="31"/>
        <v>44</v>
      </c>
      <c r="F292">
        <f t="shared" si="32"/>
        <v>0.71199999999999997</v>
      </c>
      <c r="G292">
        <f t="shared" si="33"/>
        <v>0</v>
      </c>
      <c r="N292" s="111" t="s">
        <v>339</v>
      </c>
      <c r="O292" s="111">
        <v>0.86799999999999999</v>
      </c>
      <c r="P292" s="111">
        <v>0.89400000000000002</v>
      </c>
      <c r="Q292" s="111" t="s">
        <v>71</v>
      </c>
      <c r="R292" s="111" t="s">
        <v>71</v>
      </c>
      <c r="S292" s="111" t="s">
        <v>71</v>
      </c>
      <c r="T292" s="111" t="s">
        <v>71</v>
      </c>
      <c r="U292" s="111" t="s">
        <v>644</v>
      </c>
      <c r="V292" s="111" t="s">
        <v>411</v>
      </c>
    </row>
    <row r="293" spans="1:22" x14ac:dyDescent="0.2">
      <c r="A293" s="111" t="s">
        <v>183</v>
      </c>
      <c r="B293">
        <f t="shared" si="28"/>
        <v>7.2</v>
      </c>
      <c r="C293">
        <f t="shared" si="29"/>
        <v>7.7</v>
      </c>
      <c r="D293">
        <f t="shared" si="30"/>
        <v>18</v>
      </c>
      <c r="E293">
        <f t="shared" si="31"/>
        <v>3</v>
      </c>
      <c r="F293">
        <f t="shared" si="32"/>
        <v>7.58</v>
      </c>
      <c r="G293">
        <f t="shared" si="33"/>
        <v>7.1</v>
      </c>
      <c r="N293" s="111" t="s">
        <v>340</v>
      </c>
      <c r="O293" s="111">
        <v>6.6</v>
      </c>
      <c r="P293" s="111">
        <v>7.35</v>
      </c>
      <c r="Q293" s="111">
        <v>9</v>
      </c>
      <c r="R293" s="111">
        <v>0</v>
      </c>
      <c r="S293" s="111">
        <v>7.2</v>
      </c>
      <c r="T293" s="111">
        <v>6.6</v>
      </c>
      <c r="U293" s="111" t="s">
        <v>645</v>
      </c>
      <c r="V293" s="111" t="s">
        <v>411</v>
      </c>
    </row>
    <row r="294" spans="1:22" x14ac:dyDescent="0.2">
      <c r="A294" s="111" t="s">
        <v>184</v>
      </c>
      <c r="B294">
        <f t="shared" si="28"/>
        <v>0.58399999999999996</v>
      </c>
      <c r="C294">
        <f t="shared" si="29"/>
        <v>0.60199999999999998</v>
      </c>
      <c r="D294">
        <f t="shared" si="30"/>
        <v>18</v>
      </c>
      <c r="E294">
        <f t="shared" si="31"/>
        <v>10</v>
      </c>
      <c r="F294">
        <f t="shared" si="32"/>
        <v>0.61799999999999999</v>
      </c>
      <c r="G294">
        <f t="shared" si="33"/>
        <v>0.57199999999999995</v>
      </c>
      <c r="N294" s="111" t="s">
        <v>341</v>
      </c>
      <c r="O294" s="111">
        <v>2.94</v>
      </c>
      <c r="P294" s="111">
        <v>3.04</v>
      </c>
      <c r="Q294" s="111" t="s">
        <v>71</v>
      </c>
      <c r="R294" s="111">
        <v>15</v>
      </c>
      <c r="S294" s="111" t="s">
        <v>71</v>
      </c>
      <c r="T294" s="111">
        <v>2.96</v>
      </c>
      <c r="U294" s="111" t="s">
        <v>646</v>
      </c>
      <c r="V294" s="111" t="s">
        <v>411</v>
      </c>
    </row>
    <row r="295" spans="1:22" x14ac:dyDescent="0.2">
      <c r="A295" s="111" t="s">
        <v>367</v>
      </c>
      <c r="B295">
        <f t="shared" si="28"/>
        <v>8.0000000000000002E-3</v>
      </c>
      <c r="C295" t="str">
        <f t="shared" si="29"/>
        <v>N/A</v>
      </c>
      <c r="D295" t="str">
        <f t="shared" si="30"/>
        <v>N/A</v>
      </c>
      <c r="E295" t="str">
        <f t="shared" si="31"/>
        <v>N/A</v>
      </c>
      <c r="F295" t="str">
        <f t="shared" si="32"/>
        <v>N/A</v>
      </c>
      <c r="G295" t="str">
        <f t="shared" si="33"/>
        <v>N/A</v>
      </c>
      <c r="N295" s="111" t="s">
        <v>171</v>
      </c>
      <c r="O295" s="111">
        <v>7.0000000000000007E-2</v>
      </c>
      <c r="P295" s="111" t="s">
        <v>71</v>
      </c>
      <c r="Q295" s="111" t="s">
        <v>71</v>
      </c>
      <c r="R295" s="111" t="s">
        <v>71</v>
      </c>
      <c r="S295" s="111" t="s">
        <v>71</v>
      </c>
      <c r="T295" s="111" t="s">
        <v>71</v>
      </c>
      <c r="U295" s="111" t="s">
        <v>647</v>
      </c>
      <c r="V295" s="111" t="s">
        <v>411</v>
      </c>
    </row>
    <row r="296" spans="1:22" x14ac:dyDescent="0.2">
      <c r="A296" s="111" t="s">
        <v>368</v>
      </c>
      <c r="B296">
        <f t="shared" si="28"/>
        <v>0</v>
      </c>
      <c r="C296" t="str">
        <f t="shared" si="29"/>
        <v>N/A</v>
      </c>
      <c r="D296" t="str">
        <f t="shared" si="30"/>
        <v>N/A</v>
      </c>
      <c r="E296" t="str">
        <f t="shared" si="31"/>
        <v>N/A</v>
      </c>
      <c r="F296" t="str">
        <f t="shared" si="32"/>
        <v>N/A</v>
      </c>
      <c r="G296" t="str">
        <f t="shared" si="33"/>
        <v>N/A</v>
      </c>
      <c r="N296" s="111" t="s">
        <v>342</v>
      </c>
      <c r="O296" s="111">
        <v>1.276</v>
      </c>
      <c r="P296" s="111">
        <v>1.1100000000000001</v>
      </c>
      <c r="Q296" s="111">
        <v>0</v>
      </c>
      <c r="R296" s="111" t="s">
        <v>71</v>
      </c>
      <c r="S296" s="111">
        <v>1.276</v>
      </c>
      <c r="T296" s="111" t="s">
        <v>71</v>
      </c>
      <c r="U296" s="111" t="s">
        <v>648</v>
      </c>
      <c r="V296" s="111" t="s">
        <v>411</v>
      </c>
    </row>
    <row r="297" spans="1:22" x14ac:dyDescent="0.2">
      <c r="A297" s="111" t="s">
        <v>185</v>
      </c>
      <c r="B297">
        <f t="shared" si="28"/>
        <v>0.13800000000000001</v>
      </c>
      <c r="C297" t="str">
        <f t="shared" si="29"/>
        <v>N/A</v>
      </c>
      <c r="D297" t="str">
        <f t="shared" si="30"/>
        <v>N/A</v>
      </c>
      <c r="E297" t="str">
        <f t="shared" si="31"/>
        <v>N/A</v>
      </c>
      <c r="F297" t="str">
        <f t="shared" si="32"/>
        <v>N/A</v>
      </c>
      <c r="G297" t="str">
        <f t="shared" si="33"/>
        <v>N/A</v>
      </c>
      <c r="N297" s="111" t="s">
        <v>172</v>
      </c>
      <c r="O297" s="111">
        <v>7</v>
      </c>
      <c r="P297" s="111">
        <v>6.65</v>
      </c>
      <c r="Q297" s="111">
        <v>6</v>
      </c>
      <c r="R297" s="111">
        <v>25</v>
      </c>
      <c r="S297" s="111">
        <v>7.14</v>
      </c>
      <c r="T297" s="111">
        <v>7.1459999999999999</v>
      </c>
      <c r="U297" s="111" t="s">
        <v>649</v>
      </c>
      <c r="V297" s="111" t="s">
        <v>411</v>
      </c>
    </row>
    <row r="298" spans="1:22" x14ac:dyDescent="0.2">
      <c r="A298" s="111" t="s">
        <v>369</v>
      </c>
      <c r="B298">
        <f t="shared" si="28"/>
        <v>4.8000000000000001E-2</v>
      </c>
      <c r="C298" t="str">
        <f t="shared" si="29"/>
        <v>N/A</v>
      </c>
      <c r="D298" t="str">
        <f t="shared" si="30"/>
        <v>N/A</v>
      </c>
      <c r="E298" t="str">
        <f t="shared" si="31"/>
        <v>N/A</v>
      </c>
      <c r="F298" t="str">
        <f t="shared" si="32"/>
        <v>N/A</v>
      </c>
      <c r="G298" t="str">
        <f t="shared" si="33"/>
        <v>N/A</v>
      </c>
      <c r="N298" s="111" t="s">
        <v>343</v>
      </c>
      <c r="O298" s="111">
        <v>1E-3</v>
      </c>
      <c r="P298" s="111" t="s">
        <v>71</v>
      </c>
      <c r="Q298" s="111" t="s">
        <v>71</v>
      </c>
      <c r="R298" s="111" t="s">
        <v>71</v>
      </c>
      <c r="S298" s="111" t="s">
        <v>71</v>
      </c>
      <c r="T298" s="111" t="s">
        <v>71</v>
      </c>
      <c r="U298" s="111" t="s">
        <v>650</v>
      </c>
      <c r="V298" s="111" t="s">
        <v>411</v>
      </c>
    </row>
    <row r="299" spans="1:22" x14ac:dyDescent="0.2">
      <c r="A299" s="111" t="s">
        <v>370</v>
      </c>
      <c r="B299">
        <f t="shared" si="28"/>
        <v>0</v>
      </c>
      <c r="C299" t="str">
        <f t="shared" si="29"/>
        <v>N/A</v>
      </c>
      <c r="D299" t="str">
        <f t="shared" si="30"/>
        <v>N/A</v>
      </c>
      <c r="E299" t="str">
        <f t="shared" si="31"/>
        <v>N/A</v>
      </c>
      <c r="F299" t="str">
        <f t="shared" si="32"/>
        <v>N/A</v>
      </c>
      <c r="G299" t="str">
        <f t="shared" si="33"/>
        <v>N/A</v>
      </c>
      <c r="N299" s="111" t="s">
        <v>344</v>
      </c>
      <c r="O299" s="111">
        <v>7.4</v>
      </c>
      <c r="P299" s="111">
        <v>6.95</v>
      </c>
      <c r="Q299" s="111">
        <v>30</v>
      </c>
      <c r="R299" s="111">
        <v>39</v>
      </c>
      <c r="S299" s="111">
        <v>7.22</v>
      </c>
      <c r="T299" s="111">
        <v>6.22</v>
      </c>
      <c r="U299" s="111" t="s">
        <v>393</v>
      </c>
      <c r="V299" s="111" t="s">
        <v>411</v>
      </c>
    </row>
    <row r="300" spans="1:22" x14ac:dyDescent="0.2">
      <c r="A300" s="111" t="s">
        <v>371</v>
      </c>
      <c r="B300">
        <f t="shared" si="28"/>
        <v>6.0000000000000001E-3</v>
      </c>
      <c r="C300" t="str">
        <f t="shared" si="29"/>
        <v>N/A</v>
      </c>
      <c r="D300" t="str">
        <f t="shared" si="30"/>
        <v>N/A</v>
      </c>
      <c r="E300" t="str">
        <f t="shared" si="31"/>
        <v>N/A</v>
      </c>
      <c r="F300" t="str">
        <f t="shared" si="32"/>
        <v>N/A</v>
      </c>
      <c r="G300" t="str">
        <f t="shared" si="33"/>
        <v>N/A</v>
      </c>
      <c r="N300" s="111" t="s">
        <v>345</v>
      </c>
      <c r="O300" s="111">
        <v>0.33300000000000002</v>
      </c>
      <c r="P300" s="111">
        <v>0</v>
      </c>
      <c r="Q300" s="111">
        <v>8</v>
      </c>
      <c r="R300" s="111">
        <v>14</v>
      </c>
      <c r="S300" s="111">
        <v>0.82</v>
      </c>
      <c r="T300" s="111">
        <v>0</v>
      </c>
      <c r="U300" s="111" t="s">
        <v>651</v>
      </c>
      <c r="V300" s="111" t="s">
        <v>411</v>
      </c>
    </row>
    <row r="301" spans="1:22" x14ac:dyDescent="0.2">
      <c r="A301" s="111" t="s">
        <v>186</v>
      </c>
      <c r="B301">
        <f t="shared" si="28"/>
        <v>20</v>
      </c>
      <c r="C301" t="str">
        <f t="shared" si="29"/>
        <v>N/A</v>
      </c>
      <c r="D301" t="str">
        <f t="shared" si="30"/>
        <v>N/A</v>
      </c>
      <c r="E301" t="str">
        <f t="shared" si="31"/>
        <v>N/A</v>
      </c>
      <c r="F301" t="str">
        <f t="shared" si="32"/>
        <v>N/A</v>
      </c>
      <c r="G301" t="str">
        <f t="shared" si="33"/>
        <v>N/A</v>
      </c>
      <c r="N301" s="111" t="s">
        <v>346</v>
      </c>
      <c r="O301" s="111">
        <v>8.6</v>
      </c>
      <c r="P301" s="111">
        <v>8.8800000000000008</v>
      </c>
      <c r="Q301" s="111">
        <v>11</v>
      </c>
      <c r="R301" s="111">
        <v>4</v>
      </c>
      <c r="S301" s="111">
        <v>8.92</v>
      </c>
      <c r="T301" s="111">
        <v>8.64</v>
      </c>
      <c r="U301" s="111" t="s">
        <v>652</v>
      </c>
      <c r="V301" s="111" t="s">
        <v>411</v>
      </c>
    </row>
    <row r="302" spans="1:22" x14ac:dyDescent="0.2">
      <c r="A302" s="141" t="s">
        <v>437</v>
      </c>
      <c r="B302">
        <f t="shared" si="28"/>
        <v>5.0999999999999996</v>
      </c>
      <c r="C302">
        <f t="shared" si="29"/>
        <v>5.2</v>
      </c>
      <c r="D302" t="str">
        <f t="shared" si="30"/>
        <v>N/A</v>
      </c>
      <c r="E302">
        <f t="shared" si="31"/>
        <v>20</v>
      </c>
      <c r="F302" t="str">
        <f t="shared" si="32"/>
        <v>N/A</v>
      </c>
      <c r="G302">
        <f t="shared" si="33"/>
        <v>4.8899999999999997</v>
      </c>
      <c r="N302" s="111" t="s">
        <v>347</v>
      </c>
      <c r="O302" s="111">
        <v>0</v>
      </c>
      <c r="P302" s="111" t="s">
        <v>71</v>
      </c>
      <c r="Q302" s="111" t="s">
        <v>71</v>
      </c>
      <c r="R302" s="111" t="s">
        <v>71</v>
      </c>
      <c r="S302" s="111" t="s">
        <v>71</v>
      </c>
      <c r="T302" s="111" t="s">
        <v>71</v>
      </c>
      <c r="U302" s="111" t="s">
        <v>653</v>
      </c>
      <c r="V302" s="111" t="s">
        <v>411</v>
      </c>
    </row>
    <row r="303" spans="1:22" x14ac:dyDescent="0.2">
      <c r="A303" s="111" t="s">
        <v>373</v>
      </c>
      <c r="B303">
        <f t="shared" si="28"/>
        <v>0.06</v>
      </c>
      <c r="C303" t="str">
        <f t="shared" si="29"/>
        <v>N/A</v>
      </c>
      <c r="D303" t="str">
        <f t="shared" si="30"/>
        <v>N/A</v>
      </c>
      <c r="E303" t="str">
        <f t="shared" si="31"/>
        <v>N/A</v>
      </c>
      <c r="F303" t="str">
        <f t="shared" si="32"/>
        <v>N/A</v>
      </c>
      <c r="G303" t="str">
        <f t="shared" si="33"/>
        <v>N/A</v>
      </c>
      <c r="N303" s="111" t="s">
        <v>348</v>
      </c>
      <c r="O303" s="111">
        <v>0.13500000000000001</v>
      </c>
      <c r="P303" s="111">
        <v>0</v>
      </c>
      <c r="Q303" s="111">
        <v>8</v>
      </c>
      <c r="R303" s="111" t="s">
        <v>71</v>
      </c>
      <c r="S303" s="111">
        <v>8.8999999999999996E-2</v>
      </c>
      <c r="T303" s="111" t="s">
        <v>71</v>
      </c>
      <c r="U303" s="111" t="s">
        <v>654</v>
      </c>
      <c r="V303" s="111" t="s">
        <v>411</v>
      </c>
    </row>
    <row r="304" spans="1:22" x14ac:dyDescent="0.2">
      <c r="A304" s="111" t="s">
        <v>399</v>
      </c>
      <c r="B304">
        <f t="shared" si="28"/>
        <v>43.55</v>
      </c>
      <c r="C304">
        <f t="shared" si="29"/>
        <v>42.3</v>
      </c>
      <c r="D304">
        <f t="shared" si="30"/>
        <v>23</v>
      </c>
      <c r="E304" t="str">
        <f t="shared" si="31"/>
        <v>N/A</v>
      </c>
      <c r="F304">
        <f t="shared" si="32"/>
        <v>38.049999999999997</v>
      </c>
      <c r="G304" t="str">
        <f t="shared" si="33"/>
        <v>N/A</v>
      </c>
      <c r="N304" s="111" t="s">
        <v>173</v>
      </c>
      <c r="O304" s="111">
        <v>4.41</v>
      </c>
      <c r="P304" s="111">
        <v>4.5999999999999996</v>
      </c>
      <c r="Q304" s="111" t="s">
        <v>71</v>
      </c>
      <c r="R304" s="111" t="s">
        <v>71</v>
      </c>
      <c r="S304" s="111" t="s">
        <v>71</v>
      </c>
      <c r="T304" s="111" t="s">
        <v>71</v>
      </c>
      <c r="U304" s="111" t="s">
        <v>63</v>
      </c>
      <c r="V304" s="111" t="s">
        <v>411</v>
      </c>
    </row>
    <row r="305" spans="1:22" x14ac:dyDescent="0.2">
      <c r="A305" s="111" t="s">
        <v>187</v>
      </c>
      <c r="B305">
        <f t="shared" si="28"/>
        <v>19.64</v>
      </c>
      <c r="C305">
        <f t="shared" si="29"/>
        <v>17.260000000000002</v>
      </c>
      <c r="D305" t="str">
        <f t="shared" si="30"/>
        <v>N/A</v>
      </c>
      <c r="E305" t="str">
        <f t="shared" si="31"/>
        <v>N/A</v>
      </c>
      <c r="F305" t="str">
        <f t="shared" si="32"/>
        <v>N/A</v>
      </c>
      <c r="G305" t="str">
        <f t="shared" si="33"/>
        <v>N/A</v>
      </c>
      <c r="N305" s="111" t="s">
        <v>174</v>
      </c>
      <c r="O305" s="111">
        <v>14.6</v>
      </c>
      <c r="P305" s="111">
        <v>15</v>
      </c>
      <c r="Q305" s="111" t="s">
        <v>71</v>
      </c>
      <c r="R305" s="111">
        <v>22</v>
      </c>
      <c r="S305" s="111" t="s">
        <v>71</v>
      </c>
      <c r="T305" s="111">
        <v>14.8</v>
      </c>
      <c r="U305" s="111" t="s">
        <v>655</v>
      </c>
      <c r="V305" s="111" t="s">
        <v>411</v>
      </c>
    </row>
    <row r="306" spans="1:22" x14ac:dyDescent="0.2">
      <c r="A306" s="111" t="s">
        <v>374</v>
      </c>
      <c r="B306">
        <f t="shared" si="28"/>
        <v>17.37</v>
      </c>
      <c r="C306">
        <f t="shared" si="29"/>
        <v>0</v>
      </c>
      <c r="D306">
        <f t="shared" si="30"/>
        <v>29</v>
      </c>
      <c r="E306">
        <f t="shared" si="31"/>
        <v>35</v>
      </c>
      <c r="F306">
        <f t="shared" si="32"/>
        <v>18.98</v>
      </c>
      <c r="G306">
        <f t="shared" si="33"/>
        <v>0</v>
      </c>
      <c r="N306" s="111" t="s">
        <v>175</v>
      </c>
      <c r="O306" s="111">
        <v>3.99</v>
      </c>
      <c r="P306" s="111">
        <v>4.01</v>
      </c>
      <c r="Q306" s="111" t="s">
        <v>71</v>
      </c>
      <c r="R306" s="111">
        <v>25</v>
      </c>
      <c r="S306" s="111" t="s">
        <v>71</v>
      </c>
      <c r="T306" s="111">
        <v>3.9350000000000001</v>
      </c>
      <c r="U306" s="111" t="s">
        <v>52</v>
      </c>
      <c r="V306" s="111" t="s">
        <v>411</v>
      </c>
    </row>
    <row r="307" spans="1:22" x14ac:dyDescent="0.2">
      <c r="A307" s="111" t="s">
        <v>188</v>
      </c>
      <c r="B307">
        <f t="shared" si="28"/>
        <v>1.21</v>
      </c>
      <c r="C307">
        <f t="shared" si="29"/>
        <v>1.2</v>
      </c>
      <c r="D307">
        <f t="shared" si="30"/>
        <v>10</v>
      </c>
      <c r="E307" t="str">
        <f t="shared" si="31"/>
        <v>N/A</v>
      </c>
      <c r="F307">
        <f t="shared" si="32"/>
        <v>1.29</v>
      </c>
      <c r="G307" t="str">
        <f t="shared" si="33"/>
        <v>N/A</v>
      </c>
      <c r="N307" s="111" t="s">
        <v>349</v>
      </c>
      <c r="O307" s="111">
        <v>2.34</v>
      </c>
      <c r="P307" s="111">
        <v>0</v>
      </c>
      <c r="Q307" s="111">
        <v>15</v>
      </c>
      <c r="R307" s="111" t="s">
        <v>71</v>
      </c>
      <c r="S307" s="111">
        <v>6.55</v>
      </c>
      <c r="T307" s="111" t="s">
        <v>71</v>
      </c>
      <c r="U307" s="111" t="s">
        <v>656</v>
      </c>
      <c r="V307" s="111" t="s">
        <v>411</v>
      </c>
    </row>
    <row r="308" spans="1:22" x14ac:dyDescent="0.2">
      <c r="A308" s="111" t="s">
        <v>375</v>
      </c>
      <c r="B308">
        <f t="shared" si="28"/>
        <v>0.16800000000000001</v>
      </c>
      <c r="C308" t="str">
        <f t="shared" si="29"/>
        <v>N/A</v>
      </c>
      <c r="D308" t="str">
        <f t="shared" si="30"/>
        <v>N/A</v>
      </c>
      <c r="E308" t="str">
        <f t="shared" si="31"/>
        <v>N/A</v>
      </c>
      <c r="F308" t="str">
        <f t="shared" si="32"/>
        <v>N/A</v>
      </c>
      <c r="G308" t="str">
        <f t="shared" si="33"/>
        <v>N/A</v>
      </c>
      <c r="N308" s="111" t="s">
        <v>176</v>
      </c>
      <c r="O308" s="111">
        <v>0</v>
      </c>
      <c r="P308" s="111" t="s">
        <v>71</v>
      </c>
      <c r="Q308" s="111" t="s">
        <v>71</v>
      </c>
      <c r="R308" s="111" t="s">
        <v>71</v>
      </c>
      <c r="S308" s="111" t="s">
        <v>71</v>
      </c>
      <c r="T308" s="111" t="s">
        <v>71</v>
      </c>
      <c r="U308" s="111" t="s">
        <v>657</v>
      </c>
      <c r="V308" s="111" t="s">
        <v>411</v>
      </c>
    </row>
    <row r="309" spans="1:22" x14ac:dyDescent="0.2">
      <c r="A309" s="111" t="s">
        <v>376</v>
      </c>
      <c r="B309">
        <f t="shared" si="28"/>
        <v>1.43</v>
      </c>
      <c r="C309">
        <f t="shared" si="29"/>
        <v>1.3</v>
      </c>
      <c r="D309">
        <f t="shared" si="30"/>
        <v>5</v>
      </c>
      <c r="E309">
        <f t="shared" si="31"/>
        <v>7</v>
      </c>
      <c r="F309">
        <f t="shared" si="32"/>
        <v>1.4</v>
      </c>
      <c r="G309">
        <f t="shared" si="33"/>
        <v>1.3049999999999999</v>
      </c>
      <c r="N309" s="111" t="s">
        <v>350</v>
      </c>
      <c r="O309" s="111">
        <v>0</v>
      </c>
      <c r="P309" s="111" t="s">
        <v>71</v>
      </c>
      <c r="Q309" s="111" t="s">
        <v>71</v>
      </c>
      <c r="R309" s="111" t="s">
        <v>71</v>
      </c>
      <c r="S309" s="111" t="s">
        <v>71</v>
      </c>
      <c r="T309" s="111" t="s">
        <v>71</v>
      </c>
      <c r="U309" s="111" t="s">
        <v>658</v>
      </c>
      <c r="V309" s="111" t="s">
        <v>411</v>
      </c>
    </row>
    <row r="310" spans="1:22" x14ac:dyDescent="0.2">
      <c r="A310" s="111" t="s">
        <v>377</v>
      </c>
      <c r="B310">
        <f t="shared" si="28"/>
        <v>0.77500000000000002</v>
      </c>
      <c r="C310">
        <f t="shared" si="29"/>
        <v>0.72</v>
      </c>
      <c r="D310">
        <f t="shared" si="30"/>
        <v>8</v>
      </c>
      <c r="E310">
        <f t="shared" si="31"/>
        <v>23</v>
      </c>
      <c r="F310">
        <f t="shared" si="32"/>
        <v>0.77500000000000002</v>
      </c>
      <c r="G310">
        <f t="shared" si="33"/>
        <v>0.91</v>
      </c>
      <c r="N310" s="111" t="s">
        <v>351</v>
      </c>
      <c r="O310" s="111">
        <v>0.44</v>
      </c>
      <c r="P310" s="111">
        <v>0.46</v>
      </c>
      <c r="Q310" s="111">
        <v>21</v>
      </c>
      <c r="R310" s="111">
        <v>15</v>
      </c>
      <c r="S310" s="111">
        <v>0.5</v>
      </c>
      <c r="T310" s="111">
        <v>0.46</v>
      </c>
      <c r="U310" s="111" t="s">
        <v>659</v>
      </c>
      <c r="V310" s="111" t="s">
        <v>411</v>
      </c>
    </row>
    <row r="311" spans="1:22" x14ac:dyDescent="0.2">
      <c r="A311" s="111" t="s">
        <v>189</v>
      </c>
      <c r="B311" t="e">
        <f t="shared" si="28"/>
        <v>#N/A</v>
      </c>
      <c r="C311" t="e">
        <f t="shared" si="29"/>
        <v>#N/A</v>
      </c>
      <c r="D311" t="e">
        <f t="shared" si="30"/>
        <v>#N/A</v>
      </c>
      <c r="E311" t="e">
        <f t="shared" si="31"/>
        <v>#N/A</v>
      </c>
      <c r="F311" t="e">
        <f t="shared" si="32"/>
        <v>#N/A</v>
      </c>
      <c r="G311" t="e">
        <f t="shared" si="33"/>
        <v>#N/A</v>
      </c>
      <c r="N311" s="111" t="s">
        <v>771</v>
      </c>
      <c r="O311" s="111">
        <v>1.3480000000000001</v>
      </c>
      <c r="P311" s="111">
        <v>1.3</v>
      </c>
      <c r="Q311" s="111">
        <v>0</v>
      </c>
      <c r="R311" s="111">
        <v>26</v>
      </c>
      <c r="S311" s="111">
        <v>1.3480000000000001</v>
      </c>
      <c r="T311" s="111">
        <v>1.3340000000000001</v>
      </c>
      <c r="U311" s="111" t="s">
        <v>717</v>
      </c>
      <c r="V311" s="111" t="s">
        <v>411</v>
      </c>
    </row>
    <row r="312" spans="1:22" x14ac:dyDescent="0.2">
      <c r="A312" s="111" t="s">
        <v>190</v>
      </c>
      <c r="B312">
        <f t="shared" si="28"/>
        <v>2.5999999999999999E-2</v>
      </c>
      <c r="C312" t="str">
        <f t="shared" si="29"/>
        <v>N/A</v>
      </c>
      <c r="D312" t="str">
        <f t="shared" si="30"/>
        <v>N/A</v>
      </c>
      <c r="E312" t="str">
        <f t="shared" si="31"/>
        <v>N/A</v>
      </c>
      <c r="F312" t="str">
        <f t="shared" si="32"/>
        <v>N/A</v>
      </c>
      <c r="G312" t="str">
        <f t="shared" si="33"/>
        <v>N/A</v>
      </c>
      <c r="N312" s="111" t="s">
        <v>177</v>
      </c>
      <c r="O312" s="111">
        <v>4.4000000000000004</v>
      </c>
      <c r="P312" s="111">
        <v>0</v>
      </c>
      <c r="Q312" s="111">
        <v>9</v>
      </c>
      <c r="R312" s="111">
        <v>15</v>
      </c>
      <c r="S312" s="111">
        <v>4.68</v>
      </c>
      <c r="T312" s="111">
        <v>0</v>
      </c>
      <c r="U312" s="111" t="s">
        <v>394</v>
      </c>
      <c r="V312" s="111" t="s">
        <v>411</v>
      </c>
    </row>
    <row r="313" spans="1:22" x14ac:dyDescent="0.2">
      <c r="A313" s="111" t="s">
        <v>191</v>
      </c>
      <c r="B313">
        <f t="shared" si="28"/>
        <v>0.13</v>
      </c>
      <c r="C313">
        <f t="shared" si="29"/>
        <v>0</v>
      </c>
      <c r="D313">
        <f t="shared" si="30"/>
        <v>8</v>
      </c>
      <c r="E313">
        <f t="shared" si="31"/>
        <v>14</v>
      </c>
      <c r="F313">
        <f t="shared" si="32"/>
        <v>0.17299999999999999</v>
      </c>
      <c r="G313">
        <f t="shared" si="33"/>
        <v>0</v>
      </c>
      <c r="N313" s="111" t="s">
        <v>352</v>
      </c>
      <c r="O313" s="111">
        <v>0</v>
      </c>
      <c r="P313" s="111" t="s">
        <v>71</v>
      </c>
      <c r="Q313" s="111" t="s">
        <v>71</v>
      </c>
      <c r="R313" s="111" t="s">
        <v>71</v>
      </c>
      <c r="S313" s="111" t="s">
        <v>71</v>
      </c>
      <c r="T313" s="111" t="s">
        <v>71</v>
      </c>
      <c r="U313" s="111" t="s">
        <v>660</v>
      </c>
      <c r="V313" s="111" t="s">
        <v>411</v>
      </c>
    </row>
    <row r="314" spans="1:22" x14ac:dyDescent="0.2">
      <c r="A314" s="111" t="s">
        <v>378</v>
      </c>
      <c r="B314">
        <f t="shared" si="28"/>
        <v>0.25900000000000001</v>
      </c>
      <c r="C314">
        <f t="shared" si="29"/>
        <v>0.26900000000000002</v>
      </c>
      <c r="D314">
        <f t="shared" si="30"/>
        <v>5</v>
      </c>
      <c r="E314">
        <f t="shared" si="31"/>
        <v>3</v>
      </c>
      <c r="F314">
        <f t="shared" si="32"/>
        <v>0.26800000000000002</v>
      </c>
      <c r="G314">
        <f t="shared" si="33"/>
        <v>0.25600000000000001</v>
      </c>
      <c r="N314" s="111" t="s">
        <v>353</v>
      </c>
      <c r="O314" s="111">
        <v>7.17</v>
      </c>
      <c r="P314" s="111">
        <v>7.28</v>
      </c>
      <c r="Q314" s="111" t="s">
        <v>71</v>
      </c>
      <c r="R314" s="111">
        <v>24</v>
      </c>
      <c r="S314" s="111" t="s">
        <v>71</v>
      </c>
      <c r="T314" s="111">
        <v>7.06</v>
      </c>
      <c r="U314" s="111" t="s">
        <v>661</v>
      </c>
      <c r="V314" s="111" t="s">
        <v>411</v>
      </c>
    </row>
    <row r="315" spans="1:22" x14ac:dyDescent="0.2">
      <c r="A315" s="111" t="s">
        <v>379</v>
      </c>
      <c r="B315">
        <f t="shared" si="28"/>
        <v>0.42</v>
      </c>
      <c r="C315">
        <f t="shared" si="29"/>
        <v>0.46</v>
      </c>
      <c r="D315" t="str">
        <f t="shared" si="30"/>
        <v>N/A</v>
      </c>
      <c r="E315">
        <f t="shared" si="31"/>
        <v>6</v>
      </c>
      <c r="F315" t="str">
        <f t="shared" si="32"/>
        <v>N/A</v>
      </c>
      <c r="G315">
        <f t="shared" si="33"/>
        <v>0.44</v>
      </c>
      <c r="N315" s="111" t="s">
        <v>772</v>
      </c>
      <c r="O315" s="111">
        <v>5.85</v>
      </c>
      <c r="P315" s="111">
        <v>6</v>
      </c>
      <c r="Q315" s="111">
        <v>27</v>
      </c>
      <c r="R315" s="111">
        <v>6</v>
      </c>
      <c r="S315" s="111">
        <v>6.1</v>
      </c>
      <c r="T315" s="111">
        <v>5.85</v>
      </c>
      <c r="U315" s="111" t="s">
        <v>718</v>
      </c>
      <c r="V315" s="111" t="s">
        <v>411</v>
      </c>
    </row>
    <row r="316" spans="1:22" x14ac:dyDescent="0.2">
      <c r="A316" s="111" t="s">
        <v>192</v>
      </c>
      <c r="B316">
        <f t="shared" si="28"/>
        <v>0.16</v>
      </c>
      <c r="C316" t="str">
        <f t="shared" si="29"/>
        <v>N/A</v>
      </c>
      <c r="D316" t="str">
        <f t="shared" si="30"/>
        <v>N/A</v>
      </c>
      <c r="E316" t="str">
        <f t="shared" si="31"/>
        <v>N/A</v>
      </c>
      <c r="F316" t="str">
        <f t="shared" si="32"/>
        <v>N/A</v>
      </c>
      <c r="G316" t="str">
        <f t="shared" si="33"/>
        <v>N/A</v>
      </c>
      <c r="N316" s="111" t="s">
        <v>354</v>
      </c>
      <c r="O316" s="111">
        <v>6.0000000000000001E-3</v>
      </c>
      <c r="P316" s="111">
        <v>0</v>
      </c>
      <c r="Q316" s="111" t="s">
        <v>71</v>
      </c>
      <c r="R316" s="111" t="s">
        <v>71</v>
      </c>
      <c r="S316" s="111" t="s">
        <v>71</v>
      </c>
      <c r="T316" s="111" t="s">
        <v>71</v>
      </c>
      <c r="U316" s="111" t="s">
        <v>662</v>
      </c>
      <c r="V316" s="111" t="s">
        <v>411</v>
      </c>
    </row>
    <row r="317" spans="1:22" x14ac:dyDescent="0.2">
      <c r="A317" s="111" t="s">
        <v>193</v>
      </c>
      <c r="B317">
        <f t="shared" si="28"/>
        <v>0.38900000000000001</v>
      </c>
      <c r="C317">
        <f t="shared" si="29"/>
        <v>0</v>
      </c>
      <c r="D317">
        <f t="shared" si="30"/>
        <v>14</v>
      </c>
      <c r="E317" t="str">
        <f t="shared" si="31"/>
        <v>N/A</v>
      </c>
      <c r="F317">
        <f t="shared" si="32"/>
        <v>0.9</v>
      </c>
      <c r="G317" t="str">
        <f t="shared" si="33"/>
        <v>N/A</v>
      </c>
      <c r="N317" s="111" t="s">
        <v>812</v>
      </c>
      <c r="O317" s="111">
        <v>5.42</v>
      </c>
      <c r="P317" s="111">
        <v>5.25</v>
      </c>
      <c r="Q317" s="111">
        <v>7</v>
      </c>
      <c r="R317" s="111">
        <v>8</v>
      </c>
      <c r="S317" s="111">
        <v>5.67</v>
      </c>
      <c r="T317" s="111">
        <v>5.29</v>
      </c>
      <c r="U317" s="111" t="s">
        <v>812</v>
      </c>
      <c r="V317" s="111" t="s">
        <v>411</v>
      </c>
    </row>
    <row r="318" spans="1:22" x14ac:dyDescent="0.2">
      <c r="A318" s="111" t="s">
        <v>380</v>
      </c>
      <c r="B318">
        <f t="shared" si="28"/>
        <v>0</v>
      </c>
      <c r="C318">
        <f t="shared" si="29"/>
        <v>5.2</v>
      </c>
      <c r="D318">
        <f t="shared" si="30"/>
        <v>47</v>
      </c>
      <c r="E318">
        <f t="shared" si="31"/>
        <v>0</v>
      </c>
      <c r="F318">
        <f t="shared" si="32"/>
        <v>4.9000000000000004</v>
      </c>
      <c r="G318">
        <f t="shared" si="33"/>
        <v>0</v>
      </c>
      <c r="N318" s="111" t="s">
        <v>437</v>
      </c>
      <c r="O318" s="111">
        <v>5.0999999999999996</v>
      </c>
      <c r="P318" s="111">
        <v>5.2</v>
      </c>
      <c r="Q318" s="111" t="s">
        <v>71</v>
      </c>
      <c r="R318" s="111">
        <v>20</v>
      </c>
      <c r="S318" s="111" t="s">
        <v>71</v>
      </c>
      <c r="T318" s="111">
        <v>4.8899999999999997</v>
      </c>
      <c r="U318" s="111" t="s">
        <v>437</v>
      </c>
      <c r="V318" s="111" t="s">
        <v>411</v>
      </c>
    </row>
    <row r="319" spans="1:22" x14ac:dyDescent="0.2">
      <c r="A319" s="144" t="s">
        <v>784</v>
      </c>
      <c r="B319">
        <f t="shared" si="28"/>
        <v>2.34</v>
      </c>
      <c r="C319">
        <f t="shared" si="29"/>
        <v>2.17</v>
      </c>
      <c r="D319">
        <f t="shared" si="30"/>
        <v>8</v>
      </c>
      <c r="E319">
        <f t="shared" si="31"/>
        <v>22</v>
      </c>
      <c r="F319">
        <f t="shared" si="32"/>
        <v>2.29</v>
      </c>
      <c r="G319">
        <f t="shared" si="33"/>
        <v>2.15</v>
      </c>
      <c r="N319" s="111" t="s">
        <v>178</v>
      </c>
      <c r="O319" s="111">
        <v>1.675</v>
      </c>
      <c r="P319" s="111">
        <v>1.66</v>
      </c>
      <c r="Q319" s="111">
        <v>20</v>
      </c>
      <c r="R319" s="111">
        <v>33</v>
      </c>
      <c r="S319" s="111">
        <v>1.67</v>
      </c>
      <c r="T319" s="111">
        <v>1.62</v>
      </c>
      <c r="U319" s="111" t="s">
        <v>725</v>
      </c>
      <c r="V319" s="111" t="s">
        <v>411</v>
      </c>
    </row>
    <row r="320" spans="1:22" x14ac:dyDescent="0.2">
      <c r="A320" s="111" t="s">
        <v>414</v>
      </c>
      <c r="B320" t="e">
        <f t="shared" si="28"/>
        <v>#N/A</v>
      </c>
      <c r="C320" t="e">
        <f t="shared" si="29"/>
        <v>#N/A</v>
      </c>
      <c r="D320" t="e">
        <f t="shared" si="30"/>
        <v>#N/A</v>
      </c>
      <c r="E320" t="e">
        <f t="shared" si="31"/>
        <v>#N/A</v>
      </c>
      <c r="F320" t="e">
        <f t="shared" si="32"/>
        <v>#N/A</v>
      </c>
      <c r="G320" t="e">
        <f t="shared" si="33"/>
        <v>#N/A</v>
      </c>
      <c r="N320" s="111" t="s">
        <v>355</v>
      </c>
      <c r="O320" s="111">
        <v>0</v>
      </c>
      <c r="P320" s="111" t="s">
        <v>71</v>
      </c>
      <c r="Q320" s="111" t="s">
        <v>71</v>
      </c>
      <c r="R320" s="111" t="s">
        <v>71</v>
      </c>
      <c r="S320" s="111" t="s">
        <v>71</v>
      </c>
      <c r="T320" s="111" t="s">
        <v>71</v>
      </c>
      <c r="U320" s="111" t="s">
        <v>663</v>
      </c>
      <c r="V320" s="111" t="s">
        <v>411</v>
      </c>
    </row>
    <row r="321" spans="1:22" x14ac:dyDescent="0.2">
      <c r="A321" s="111" t="s">
        <v>415</v>
      </c>
      <c r="B321" t="e">
        <f t="shared" si="28"/>
        <v>#N/A</v>
      </c>
      <c r="C321" t="e">
        <f t="shared" si="29"/>
        <v>#N/A</v>
      </c>
      <c r="D321" t="e">
        <f t="shared" si="30"/>
        <v>#N/A</v>
      </c>
      <c r="E321" t="e">
        <f t="shared" si="31"/>
        <v>#N/A</v>
      </c>
      <c r="F321" t="e">
        <f t="shared" si="32"/>
        <v>#N/A</v>
      </c>
      <c r="G321" t="e">
        <f t="shared" si="33"/>
        <v>#N/A</v>
      </c>
      <c r="N321" s="111" t="s">
        <v>356</v>
      </c>
      <c r="O321" s="111">
        <v>3.2000000000000001E-2</v>
      </c>
      <c r="P321" s="111" t="s">
        <v>71</v>
      </c>
      <c r="Q321" s="111" t="s">
        <v>71</v>
      </c>
      <c r="R321" s="111" t="s">
        <v>71</v>
      </c>
      <c r="S321" s="111" t="s">
        <v>71</v>
      </c>
      <c r="T321" s="111" t="s">
        <v>71</v>
      </c>
      <c r="U321" s="111" t="s">
        <v>664</v>
      </c>
      <c r="V321" s="111" t="s">
        <v>411</v>
      </c>
    </row>
    <row r="322" spans="1:22" x14ac:dyDescent="0.2">
      <c r="A322" s="111" t="s">
        <v>416</v>
      </c>
      <c r="B322" t="e">
        <f t="shared" si="28"/>
        <v>#N/A</v>
      </c>
      <c r="C322" t="e">
        <f t="shared" si="29"/>
        <v>#N/A</v>
      </c>
      <c r="D322" t="e">
        <f t="shared" si="30"/>
        <v>#N/A</v>
      </c>
      <c r="E322" t="e">
        <f t="shared" si="31"/>
        <v>#N/A</v>
      </c>
      <c r="F322" t="e">
        <f t="shared" si="32"/>
        <v>#N/A</v>
      </c>
      <c r="G322" t="e">
        <f t="shared" si="33"/>
        <v>#N/A</v>
      </c>
      <c r="N322" s="111" t="s">
        <v>357</v>
      </c>
      <c r="O322" s="111">
        <v>4053.5</v>
      </c>
      <c r="P322" s="111">
        <v>3955.3998999999999</v>
      </c>
      <c r="Q322" s="111">
        <v>7</v>
      </c>
      <c r="R322" s="111">
        <v>25</v>
      </c>
      <c r="S322" s="111">
        <v>4037.4398999999999</v>
      </c>
      <c r="T322" s="111">
        <v>3940.1898999999999</v>
      </c>
      <c r="U322" s="111" t="s">
        <v>665</v>
      </c>
      <c r="V322" s="111" t="s">
        <v>411</v>
      </c>
    </row>
    <row r="323" spans="1:22" x14ac:dyDescent="0.2">
      <c r="A323" s="111" t="s">
        <v>417</v>
      </c>
      <c r="B323" t="e">
        <f t="shared" si="28"/>
        <v>#N/A</v>
      </c>
      <c r="C323" t="e">
        <f t="shared" si="29"/>
        <v>#N/A</v>
      </c>
      <c r="D323" t="e">
        <f t="shared" si="30"/>
        <v>#N/A</v>
      </c>
      <c r="E323" t="e">
        <f t="shared" si="31"/>
        <v>#N/A</v>
      </c>
      <c r="F323" t="e">
        <f t="shared" si="32"/>
        <v>#N/A</v>
      </c>
      <c r="G323" t="e">
        <f t="shared" si="33"/>
        <v>#N/A</v>
      </c>
      <c r="N323" s="111" t="s">
        <v>358</v>
      </c>
      <c r="O323" s="111">
        <v>0</v>
      </c>
      <c r="P323" s="111" t="s">
        <v>71</v>
      </c>
      <c r="Q323" s="111" t="s">
        <v>71</v>
      </c>
      <c r="R323" s="111" t="s">
        <v>71</v>
      </c>
      <c r="S323" s="111" t="s">
        <v>71</v>
      </c>
      <c r="T323" s="111" t="s">
        <v>71</v>
      </c>
      <c r="U323" s="111" t="s">
        <v>666</v>
      </c>
      <c r="V323" s="111" t="s">
        <v>411</v>
      </c>
    </row>
    <row r="324" spans="1:22" x14ac:dyDescent="0.2">
      <c r="A324" s="111" t="s">
        <v>418</v>
      </c>
      <c r="B324" t="e">
        <f t="shared" si="28"/>
        <v>#N/A</v>
      </c>
      <c r="C324" t="e">
        <f t="shared" si="29"/>
        <v>#N/A</v>
      </c>
      <c r="D324" t="e">
        <f t="shared" si="30"/>
        <v>#N/A</v>
      </c>
      <c r="E324" t="e">
        <f t="shared" si="31"/>
        <v>#N/A</v>
      </c>
      <c r="F324" t="e">
        <f t="shared" si="32"/>
        <v>#N/A</v>
      </c>
      <c r="G324" t="e">
        <f t="shared" si="33"/>
        <v>#N/A</v>
      </c>
      <c r="N324" s="111" t="s">
        <v>773</v>
      </c>
      <c r="O324" s="111">
        <v>0.18820000000000001</v>
      </c>
      <c r="P324" s="111">
        <v>0.19400000000000001</v>
      </c>
      <c r="Q324" s="111">
        <v>40</v>
      </c>
      <c r="R324" s="111">
        <v>31</v>
      </c>
      <c r="S324" s="111">
        <v>0.2175</v>
      </c>
      <c r="T324" s="111">
        <v>0.20050000000000001</v>
      </c>
      <c r="U324" s="111" t="s">
        <v>726</v>
      </c>
      <c r="V324" s="111" t="s">
        <v>411</v>
      </c>
    </row>
    <row r="325" spans="1:22" x14ac:dyDescent="0.2">
      <c r="A325" s="111" t="s">
        <v>419</v>
      </c>
      <c r="B325" t="e">
        <f t="shared" ref="B325:B339" si="34">VLOOKUP($A325,$N$5:$U$375,2,FALSE)</f>
        <v>#N/A</v>
      </c>
      <c r="C325" t="e">
        <f t="shared" ref="C325:C339" si="35">VLOOKUP($A325,$N$5:$U$375,3,FALSE)</f>
        <v>#N/A</v>
      </c>
      <c r="D325" t="e">
        <f t="shared" ref="D325:D339" si="36">VLOOKUP($A325,$N$5:$U$375,4,FALSE)</f>
        <v>#N/A</v>
      </c>
      <c r="E325" t="e">
        <f t="shared" ref="E325:E339" si="37">VLOOKUP($A325,$N$5:$U$375,5,FALSE)</f>
        <v>#N/A</v>
      </c>
      <c r="F325" t="e">
        <f t="shared" ref="F325:F339" si="38">VLOOKUP($A325,$N$5:$U$375,6,FALSE)</f>
        <v>#N/A</v>
      </c>
      <c r="G325" t="e">
        <f t="shared" ref="G325:G339" si="39">VLOOKUP($A325,$N$5:$U$375,7,FALSE)</f>
        <v>#N/A</v>
      </c>
      <c r="H325" s="111"/>
      <c r="N325" s="111" t="s">
        <v>359</v>
      </c>
      <c r="O325" s="111">
        <v>2</v>
      </c>
      <c r="P325" s="111" t="s">
        <v>71</v>
      </c>
      <c r="Q325" s="111" t="s">
        <v>71</v>
      </c>
      <c r="R325" s="111" t="s">
        <v>71</v>
      </c>
      <c r="S325" s="111" t="s">
        <v>71</v>
      </c>
      <c r="T325" s="111" t="s">
        <v>71</v>
      </c>
      <c r="U325" s="111" t="s">
        <v>667</v>
      </c>
      <c r="V325" s="111" t="s">
        <v>411</v>
      </c>
    </row>
    <row r="326" spans="1:22" x14ac:dyDescent="0.2">
      <c r="A326" s="111" t="s">
        <v>420</v>
      </c>
      <c r="B326" t="e">
        <f t="shared" si="34"/>
        <v>#N/A</v>
      </c>
      <c r="C326" t="e">
        <f t="shared" si="35"/>
        <v>#N/A</v>
      </c>
      <c r="D326" t="e">
        <f t="shared" si="36"/>
        <v>#N/A</v>
      </c>
      <c r="E326" t="e">
        <f t="shared" si="37"/>
        <v>#N/A</v>
      </c>
      <c r="F326" t="e">
        <f t="shared" si="38"/>
        <v>#N/A</v>
      </c>
      <c r="G326" t="e">
        <f t="shared" si="39"/>
        <v>#N/A</v>
      </c>
      <c r="H326" s="111"/>
      <c r="N326" s="111" t="s">
        <v>179</v>
      </c>
      <c r="O326" s="111">
        <v>12.2</v>
      </c>
      <c r="P326" s="111">
        <v>12.48</v>
      </c>
      <c r="Q326" s="111">
        <v>34</v>
      </c>
      <c r="R326" s="111">
        <v>22</v>
      </c>
      <c r="S326" s="111">
        <v>13.16</v>
      </c>
      <c r="T326" s="111">
        <v>13.06</v>
      </c>
      <c r="U326" s="111" t="s">
        <v>668</v>
      </c>
      <c r="V326" s="111" t="s">
        <v>411</v>
      </c>
    </row>
    <row r="327" spans="1:22" x14ac:dyDescent="0.2">
      <c r="A327" s="111" t="s">
        <v>421</v>
      </c>
      <c r="B327" t="e">
        <f t="shared" si="34"/>
        <v>#N/A</v>
      </c>
      <c r="C327" t="e">
        <f t="shared" si="35"/>
        <v>#N/A</v>
      </c>
      <c r="D327" t="e">
        <f t="shared" si="36"/>
        <v>#N/A</v>
      </c>
      <c r="E327" t="e">
        <f t="shared" si="37"/>
        <v>#N/A</v>
      </c>
      <c r="F327" t="e">
        <f t="shared" si="38"/>
        <v>#N/A</v>
      </c>
      <c r="G327" t="e">
        <f t="shared" si="39"/>
        <v>#N/A</v>
      </c>
      <c r="H327" s="111"/>
      <c r="N327" s="111" t="s">
        <v>360</v>
      </c>
      <c r="O327" s="111">
        <v>1.24</v>
      </c>
      <c r="P327" s="111">
        <v>1.1100000000000001</v>
      </c>
      <c r="Q327" s="111" t="s">
        <v>71</v>
      </c>
      <c r="R327" s="111" t="s">
        <v>71</v>
      </c>
      <c r="S327" s="111" t="s">
        <v>71</v>
      </c>
      <c r="T327" s="111" t="s">
        <v>71</v>
      </c>
      <c r="U327" s="111" t="s">
        <v>669</v>
      </c>
      <c r="V327" s="111" t="s">
        <v>411</v>
      </c>
    </row>
    <row r="328" spans="1:22" x14ac:dyDescent="0.2">
      <c r="A328" s="111" t="s">
        <v>422</v>
      </c>
      <c r="B328" t="e">
        <f t="shared" si="34"/>
        <v>#N/A</v>
      </c>
      <c r="C328" t="e">
        <f t="shared" si="35"/>
        <v>#N/A</v>
      </c>
      <c r="D328" t="e">
        <f t="shared" si="36"/>
        <v>#N/A</v>
      </c>
      <c r="E328" t="e">
        <f t="shared" si="37"/>
        <v>#N/A</v>
      </c>
      <c r="F328" t="e">
        <f t="shared" si="38"/>
        <v>#N/A</v>
      </c>
      <c r="G328" t="e">
        <f t="shared" si="39"/>
        <v>#N/A</v>
      </c>
      <c r="H328" s="111"/>
      <c r="N328" s="111" t="s">
        <v>361</v>
      </c>
      <c r="O328" s="111">
        <v>2.8000000000000001E-2</v>
      </c>
      <c r="P328" s="111" t="s">
        <v>71</v>
      </c>
      <c r="Q328" s="111" t="s">
        <v>71</v>
      </c>
      <c r="R328" s="111" t="s">
        <v>71</v>
      </c>
      <c r="S328" s="111" t="s">
        <v>71</v>
      </c>
      <c r="T328" s="111" t="s">
        <v>71</v>
      </c>
      <c r="U328" s="111" t="s">
        <v>670</v>
      </c>
      <c r="V328" s="111" t="s">
        <v>411</v>
      </c>
    </row>
    <row r="329" spans="1:22" x14ac:dyDescent="0.2">
      <c r="A329" s="111" t="s">
        <v>423</v>
      </c>
      <c r="B329" t="e">
        <f t="shared" si="34"/>
        <v>#N/A</v>
      </c>
      <c r="C329" t="e">
        <f t="shared" si="35"/>
        <v>#N/A</v>
      </c>
      <c r="D329" t="e">
        <f t="shared" si="36"/>
        <v>#N/A</v>
      </c>
      <c r="E329" t="e">
        <f t="shared" si="37"/>
        <v>#N/A</v>
      </c>
      <c r="F329" t="e">
        <f t="shared" si="38"/>
        <v>#N/A</v>
      </c>
      <c r="G329" t="e">
        <f t="shared" si="39"/>
        <v>#N/A</v>
      </c>
      <c r="H329" s="111"/>
      <c r="N329" s="111" t="s">
        <v>362</v>
      </c>
      <c r="O329" s="111">
        <v>0</v>
      </c>
      <c r="P329" s="111" t="s">
        <v>71</v>
      </c>
      <c r="Q329" s="111" t="s">
        <v>71</v>
      </c>
      <c r="R329" s="111" t="s">
        <v>71</v>
      </c>
      <c r="S329" s="111" t="s">
        <v>71</v>
      </c>
      <c r="T329" s="111" t="s">
        <v>71</v>
      </c>
      <c r="U329" s="111" t="s">
        <v>671</v>
      </c>
      <c r="V329" s="111" t="s">
        <v>411</v>
      </c>
    </row>
    <row r="330" spans="1:22" x14ac:dyDescent="0.2">
      <c r="A330" s="111" t="s">
        <v>793</v>
      </c>
      <c r="B330">
        <f t="shared" si="34"/>
        <v>3.23</v>
      </c>
      <c r="C330">
        <f t="shared" si="35"/>
        <v>3.5350000000000001</v>
      </c>
      <c r="D330" t="str">
        <f t="shared" si="36"/>
        <v>N/A</v>
      </c>
      <c r="E330">
        <f t="shared" si="37"/>
        <v>2</v>
      </c>
      <c r="F330" t="str">
        <f t="shared" si="38"/>
        <v>N/A</v>
      </c>
      <c r="G330">
        <f t="shared" si="39"/>
        <v>3.15</v>
      </c>
      <c r="H330" s="111"/>
      <c r="N330" s="111" t="s">
        <v>363</v>
      </c>
      <c r="O330" s="111">
        <v>0.27100000000000002</v>
      </c>
      <c r="P330" s="111">
        <v>0</v>
      </c>
      <c r="Q330" s="111" t="s">
        <v>71</v>
      </c>
      <c r="R330" s="111" t="s">
        <v>71</v>
      </c>
      <c r="S330" s="111" t="s">
        <v>71</v>
      </c>
      <c r="T330" s="111" t="s">
        <v>71</v>
      </c>
      <c r="U330" s="111" t="s">
        <v>672</v>
      </c>
      <c r="V330" s="111" t="s">
        <v>411</v>
      </c>
    </row>
    <row r="331" spans="1:22" x14ac:dyDescent="0.2">
      <c r="A331" s="111" t="s">
        <v>424</v>
      </c>
      <c r="B331" t="e">
        <f t="shared" si="34"/>
        <v>#N/A</v>
      </c>
      <c r="C331" t="e">
        <f t="shared" si="35"/>
        <v>#N/A</v>
      </c>
      <c r="D331" t="e">
        <f t="shared" si="36"/>
        <v>#N/A</v>
      </c>
      <c r="E331" t="e">
        <f t="shared" si="37"/>
        <v>#N/A</v>
      </c>
      <c r="F331" t="e">
        <f t="shared" si="38"/>
        <v>#N/A</v>
      </c>
      <c r="G331" t="e">
        <f t="shared" si="39"/>
        <v>#N/A</v>
      </c>
      <c r="H331" s="111"/>
      <c r="N331" s="111" t="s">
        <v>364</v>
      </c>
      <c r="O331" s="111">
        <v>0.33700000000000002</v>
      </c>
      <c r="P331" s="111">
        <v>0.32</v>
      </c>
      <c r="Q331" s="111" t="s">
        <v>71</v>
      </c>
      <c r="R331" s="111" t="s">
        <v>71</v>
      </c>
      <c r="S331" s="111" t="s">
        <v>71</v>
      </c>
      <c r="T331" s="111" t="s">
        <v>71</v>
      </c>
      <c r="U331" s="111" t="s">
        <v>673</v>
      </c>
      <c r="V331" s="111" t="s">
        <v>411</v>
      </c>
    </row>
    <row r="332" spans="1:22" x14ac:dyDescent="0.2">
      <c r="A332" s="111" t="s">
        <v>425</v>
      </c>
      <c r="B332" t="e">
        <f t="shared" si="34"/>
        <v>#N/A</v>
      </c>
      <c r="C332" t="e">
        <f t="shared" si="35"/>
        <v>#N/A</v>
      </c>
      <c r="D332" t="e">
        <f t="shared" si="36"/>
        <v>#N/A</v>
      </c>
      <c r="E332" t="e">
        <f t="shared" si="37"/>
        <v>#N/A</v>
      </c>
      <c r="F332" t="e">
        <f t="shared" si="38"/>
        <v>#N/A</v>
      </c>
      <c r="G332" t="e">
        <f t="shared" si="39"/>
        <v>#N/A</v>
      </c>
      <c r="H332" s="111"/>
      <c r="N332" s="111" t="s">
        <v>180</v>
      </c>
      <c r="O332" s="111">
        <v>0.44</v>
      </c>
      <c r="P332" s="111">
        <v>0</v>
      </c>
      <c r="Q332" s="111">
        <v>7</v>
      </c>
      <c r="R332" s="111">
        <v>13</v>
      </c>
      <c r="S332" s="111">
        <v>0.56000000000000005</v>
      </c>
      <c r="T332" s="111">
        <v>0</v>
      </c>
      <c r="U332" s="111" t="s">
        <v>674</v>
      </c>
      <c r="V332" s="111" t="s">
        <v>411</v>
      </c>
    </row>
    <row r="333" spans="1:22" x14ac:dyDescent="0.2">
      <c r="A333" s="111" t="s">
        <v>426</v>
      </c>
      <c r="B333" t="e">
        <f t="shared" si="34"/>
        <v>#N/A</v>
      </c>
      <c r="C333" t="e">
        <f t="shared" si="35"/>
        <v>#N/A</v>
      </c>
      <c r="D333" t="e">
        <f t="shared" si="36"/>
        <v>#N/A</v>
      </c>
      <c r="E333" t="e">
        <f t="shared" si="37"/>
        <v>#N/A</v>
      </c>
      <c r="F333" t="e">
        <f t="shared" si="38"/>
        <v>#N/A</v>
      </c>
      <c r="G333" t="e">
        <f t="shared" si="39"/>
        <v>#N/A</v>
      </c>
      <c r="H333" s="111"/>
      <c r="N333" s="111" t="s">
        <v>181</v>
      </c>
      <c r="O333" s="111">
        <v>0</v>
      </c>
      <c r="P333" s="111">
        <v>1.04</v>
      </c>
      <c r="Q333" s="111">
        <v>41</v>
      </c>
      <c r="R333" s="111">
        <v>36</v>
      </c>
      <c r="S333" s="111">
        <v>0.92900000000000005</v>
      </c>
      <c r="T333" s="111">
        <v>0</v>
      </c>
      <c r="U333" s="111" t="s">
        <v>675</v>
      </c>
      <c r="V333" s="111" t="s">
        <v>411</v>
      </c>
    </row>
    <row r="334" spans="1:22" x14ac:dyDescent="0.2">
      <c r="A334" s="111" t="s">
        <v>427</v>
      </c>
      <c r="B334" t="e">
        <f t="shared" si="34"/>
        <v>#N/A</v>
      </c>
      <c r="C334" t="e">
        <f t="shared" si="35"/>
        <v>#N/A</v>
      </c>
      <c r="D334" t="e">
        <f t="shared" si="36"/>
        <v>#N/A</v>
      </c>
      <c r="E334" t="e">
        <f t="shared" si="37"/>
        <v>#N/A</v>
      </c>
      <c r="F334" t="e">
        <f t="shared" si="38"/>
        <v>#N/A</v>
      </c>
      <c r="G334" t="e">
        <f t="shared" si="39"/>
        <v>#N/A</v>
      </c>
      <c r="H334" s="111"/>
      <c r="N334" s="111" t="s">
        <v>365</v>
      </c>
      <c r="O334" s="111">
        <v>1.7450000000000001</v>
      </c>
      <c r="P334" s="111">
        <v>1.63</v>
      </c>
      <c r="Q334" s="111">
        <v>5</v>
      </c>
      <c r="R334" s="111" t="s">
        <v>71</v>
      </c>
      <c r="S334" s="111">
        <v>1.8049999999999999</v>
      </c>
      <c r="T334" s="111" t="s">
        <v>71</v>
      </c>
      <c r="U334" s="111" t="s">
        <v>676</v>
      </c>
      <c r="V334" s="111" t="s">
        <v>411</v>
      </c>
    </row>
    <row r="335" spans="1:22" x14ac:dyDescent="0.2">
      <c r="A335" s="111" t="s">
        <v>428</v>
      </c>
      <c r="B335" t="e">
        <f t="shared" si="34"/>
        <v>#N/A</v>
      </c>
      <c r="C335" t="e">
        <f t="shared" si="35"/>
        <v>#N/A</v>
      </c>
      <c r="D335" t="e">
        <f t="shared" si="36"/>
        <v>#N/A</v>
      </c>
      <c r="E335" t="e">
        <f t="shared" si="37"/>
        <v>#N/A</v>
      </c>
      <c r="F335" t="e">
        <f t="shared" si="38"/>
        <v>#N/A</v>
      </c>
      <c r="G335" t="e">
        <f t="shared" si="39"/>
        <v>#N/A</v>
      </c>
      <c r="H335" s="111"/>
      <c r="N335" s="111" t="s">
        <v>366</v>
      </c>
      <c r="O335" s="111">
        <v>0</v>
      </c>
      <c r="P335" s="111">
        <v>6.9000000000000006E-2</v>
      </c>
      <c r="Q335" s="111">
        <v>36</v>
      </c>
      <c r="R335" s="111">
        <v>9</v>
      </c>
      <c r="S335" s="111">
        <v>0.14399999999999999</v>
      </c>
      <c r="T335" s="111">
        <v>0.111</v>
      </c>
      <c r="U335" s="111" t="s">
        <v>677</v>
      </c>
      <c r="V335" s="111" t="s">
        <v>411</v>
      </c>
    </row>
    <row r="336" spans="1:22" x14ac:dyDescent="0.2">
      <c r="A336" s="111" t="s">
        <v>429</v>
      </c>
      <c r="B336" t="e">
        <f t="shared" si="34"/>
        <v>#N/A</v>
      </c>
      <c r="C336" t="e">
        <f t="shared" si="35"/>
        <v>#N/A</v>
      </c>
      <c r="D336" t="e">
        <f t="shared" si="36"/>
        <v>#N/A</v>
      </c>
      <c r="E336" t="e">
        <f t="shared" si="37"/>
        <v>#N/A</v>
      </c>
      <c r="F336" t="e">
        <f t="shared" si="38"/>
        <v>#N/A</v>
      </c>
      <c r="G336" t="e">
        <f t="shared" si="39"/>
        <v>#N/A</v>
      </c>
      <c r="H336" s="111"/>
      <c r="N336" s="111" t="s">
        <v>813</v>
      </c>
      <c r="O336" s="111">
        <v>2.0299999999999998</v>
      </c>
      <c r="P336" s="111">
        <v>1.98</v>
      </c>
      <c r="Q336" s="111">
        <v>7</v>
      </c>
      <c r="R336" s="111">
        <v>32</v>
      </c>
      <c r="S336" s="111">
        <v>2.0699999999999998</v>
      </c>
      <c r="T336" s="111">
        <v>2.0499999999999998</v>
      </c>
      <c r="U336" s="111" t="s">
        <v>813</v>
      </c>
      <c r="V336" s="111" t="s">
        <v>411</v>
      </c>
    </row>
    <row r="337" spans="1:22" x14ac:dyDescent="0.2">
      <c r="A337" s="111" t="s">
        <v>430</v>
      </c>
      <c r="B337" t="e">
        <f t="shared" si="34"/>
        <v>#N/A</v>
      </c>
      <c r="C337" t="e">
        <f t="shared" si="35"/>
        <v>#N/A</v>
      </c>
      <c r="D337" t="e">
        <f t="shared" si="36"/>
        <v>#N/A</v>
      </c>
      <c r="E337" t="e">
        <f t="shared" si="37"/>
        <v>#N/A</v>
      </c>
      <c r="F337" t="e">
        <f t="shared" si="38"/>
        <v>#N/A</v>
      </c>
      <c r="G337" t="e">
        <f t="shared" si="39"/>
        <v>#N/A</v>
      </c>
      <c r="H337" s="111"/>
      <c r="N337" s="111" t="s">
        <v>182</v>
      </c>
      <c r="O337" s="111">
        <v>0.61599999999999999</v>
      </c>
      <c r="P337" s="111">
        <v>0</v>
      </c>
      <c r="Q337" s="111">
        <v>42</v>
      </c>
      <c r="R337" s="111">
        <v>44</v>
      </c>
      <c r="S337" s="111">
        <v>0.71199999999999997</v>
      </c>
      <c r="T337" s="111">
        <v>0</v>
      </c>
      <c r="U337" s="111" t="s">
        <v>678</v>
      </c>
      <c r="V337" s="111" t="s">
        <v>411</v>
      </c>
    </row>
    <row r="338" spans="1:22" x14ac:dyDescent="0.2">
      <c r="A338" s="111" t="s">
        <v>431</v>
      </c>
      <c r="B338" t="e">
        <f t="shared" si="34"/>
        <v>#N/A</v>
      </c>
      <c r="C338" t="e">
        <f t="shared" si="35"/>
        <v>#N/A</v>
      </c>
      <c r="D338" t="e">
        <f t="shared" si="36"/>
        <v>#N/A</v>
      </c>
      <c r="E338" t="e">
        <f t="shared" si="37"/>
        <v>#N/A</v>
      </c>
      <c r="F338" t="e">
        <f t="shared" si="38"/>
        <v>#N/A</v>
      </c>
      <c r="G338" t="e">
        <f t="shared" si="39"/>
        <v>#N/A</v>
      </c>
      <c r="H338" s="111"/>
      <c r="N338" s="111" t="s">
        <v>183</v>
      </c>
      <c r="O338" s="111">
        <v>7.2</v>
      </c>
      <c r="P338" s="111">
        <v>7.7</v>
      </c>
      <c r="Q338" s="111">
        <v>18</v>
      </c>
      <c r="R338" s="111">
        <v>3</v>
      </c>
      <c r="S338" s="111">
        <v>7.58</v>
      </c>
      <c r="T338" s="111">
        <v>7.1</v>
      </c>
      <c r="U338" s="111" t="s">
        <v>401</v>
      </c>
      <c r="V338" s="111" t="s">
        <v>411</v>
      </c>
    </row>
    <row r="339" spans="1:22" x14ac:dyDescent="0.2">
      <c r="A339" s="111" t="s">
        <v>432</v>
      </c>
      <c r="B339" t="e">
        <f t="shared" si="34"/>
        <v>#N/A</v>
      </c>
      <c r="C339" t="e">
        <f t="shared" si="35"/>
        <v>#N/A</v>
      </c>
      <c r="D339" t="e">
        <f t="shared" si="36"/>
        <v>#N/A</v>
      </c>
      <c r="E339" t="e">
        <f t="shared" si="37"/>
        <v>#N/A</v>
      </c>
      <c r="F339" t="e">
        <f t="shared" si="38"/>
        <v>#N/A</v>
      </c>
      <c r="G339" t="e">
        <f t="shared" si="39"/>
        <v>#N/A</v>
      </c>
      <c r="H339" s="111"/>
      <c r="N339" s="111" t="s">
        <v>184</v>
      </c>
      <c r="O339" s="111">
        <v>0.58399999999999996</v>
      </c>
      <c r="P339" s="111">
        <v>0.60199999999999998</v>
      </c>
      <c r="Q339" s="111">
        <v>18</v>
      </c>
      <c r="R339" s="111">
        <v>10</v>
      </c>
      <c r="S339" s="111">
        <v>0.61799999999999999</v>
      </c>
      <c r="T339" s="111">
        <v>0.57199999999999995</v>
      </c>
      <c r="U339" s="111" t="s">
        <v>679</v>
      </c>
      <c r="V339" s="111" t="s">
        <v>411</v>
      </c>
    </row>
    <row r="340" spans="1:22" x14ac:dyDescent="0.2">
      <c r="A340" s="111" t="s">
        <v>733</v>
      </c>
      <c r="B340" s="111">
        <v>1061.8900000000001</v>
      </c>
      <c r="C340" s="111"/>
      <c r="D340" s="111"/>
      <c r="E340" s="111"/>
      <c r="F340" s="111"/>
      <c r="G340" s="111"/>
      <c r="H340" s="111"/>
      <c r="N340" s="111" t="s">
        <v>367</v>
      </c>
      <c r="O340" s="111">
        <v>8.0000000000000002E-3</v>
      </c>
      <c r="P340" s="111" t="s">
        <v>71</v>
      </c>
      <c r="Q340" s="111" t="s">
        <v>71</v>
      </c>
      <c r="R340" s="111" t="s">
        <v>71</v>
      </c>
      <c r="S340" s="111" t="s">
        <v>71</v>
      </c>
      <c r="T340" s="111" t="s">
        <v>71</v>
      </c>
      <c r="U340" s="111" t="s">
        <v>680</v>
      </c>
      <c r="V340" s="111" t="s">
        <v>411</v>
      </c>
    </row>
    <row r="341" spans="1:22" x14ac:dyDescent="0.2">
      <c r="A341" s="144" t="s">
        <v>785</v>
      </c>
      <c r="B341">
        <f>VLOOKUP($A341,$N$5:$U$375,2,FALSE)</f>
        <v>1.94</v>
      </c>
      <c r="C341">
        <f>VLOOKUP($A341,$N$5:$U$375,3,FALSE)</f>
        <v>1.87</v>
      </c>
      <c r="D341">
        <f>VLOOKUP($A341,$N$5:$U$375,4,FALSE)</f>
        <v>7</v>
      </c>
      <c r="E341">
        <f>VLOOKUP($A341,$N$5:$U$375,5,FALSE)</f>
        <v>24</v>
      </c>
      <c r="F341">
        <f>VLOOKUP($A341,$N$5:$U$375,6,FALSE)</f>
        <v>2.0099999999999998</v>
      </c>
      <c r="G341">
        <f>VLOOKUP($A341,$N$5:$U$375,7,FALSE)</f>
        <v>1.9750000000000001</v>
      </c>
      <c r="H341" s="111"/>
      <c r="N341" s="111" t="s">
        <v>368</v>
      </c>
      <c r="O341" s="111">
        <v>0</v>
      </c>
      <c r="P341" s="111" t="s">
        <v>71</v>
      </c>
      <c r="Q341" s="111" t="s">
        <v>71</v>
      </c>
      <c r="R341" s="111" t="s">
        <v>71</v>
      </c>
      <c r="S341" s="111" t="s">
        <v>71</v>
      </c>
      <c r="T341" s="111" t="s">
        <v>71</v>
      </c>
      <c r="U341" s="111" t="s">
        <v>681</v>
      </c>
      <c r="V341" s="111" t="s">
        <v>411</v>
      </c>
    </row>
    <row r="342" spans="1:22" x14ac:dyDescent="0.2">
      <c r="A342" s="111" t="s">
        <v>786</v>
      </c>
      <c r="B342" s="111">
        <f>VLOOKUP($A342,$N$5:$U$375,2,FALSE)</f>
        <v>9.26</v>
      </c>
      <c r="C342" s="111">
        <f>VLOOKUP($A342,$N$5:$U$375,3,FALSE)</f>
        <v>8.93</v>
      </c>
      <c r="D342" s="111">
        <f>VLOOKUP($A342,$N$5:$U$375,4,FALSE)</f>
        <v>9</v>
      </c>
      <c r="E342" s="111">
        <f>VLOOKUP($A342,$N$5:$U$375,5,FALSE)</f>
        <v>25</v>
      </c>
      <c r="F342" s="111">
        <f>VLOOKUP($A342,$N$5:$U$375,6,FALSE)</f>
        <v>9.1</v>
      </c>
      <c r="G342" s="111">
        <f>VLOOKUP($A342,$N$5:$U$375,7,FALSE)</f>
        <v>8.3800000000000008</v>
      </c>
      <c r="H342" s="111"/>
      <c r="N342" s="111" t="s">
        <v>185</v>
      </c>
      <c r="O342" s="111">
        <v>0.13800000000000001</v>
      </c>
      <c r="P342" s="111" t="s">
        <v>71</v>
      </c>
      <c r="Q342" s="111" t="s">
        <v>71</v>
      </c>
      <c r="R342" s="111" t="s">
        <v>71</v>
      </c>
      <c r="S342" s="111" t="s">
        <v>71</v>
      </c>
      <c r="T342" s="111" t="s">
        <v>71</v>
      </c>
      <c r="U342" s="111" t="s">
        <v>682</v>
      </c>
      <c r="V342" s="111" t="s">
        <v>411</v>
      </c>
    </row>
    <row r="343" spans="1:22" x14ac:dyDescent="0.2">
      <c r="B343" s="111"/>
      <c r="C343" s="111"/>
      <c r="D343" s="111"/>
      <c r="E343" s="111"/>
      <c r="F343" s="111"/>
      <c r="G343" s="111"/>
      <c r="H343" s="111"/>
      <c r="N343" s="111" t="s">
        <v>369</v>
      </c>
      <c r="O343" s="111">
        <v>4.8000000000000001E-2</v>
      </c>
      <c r="P343" s="111" t="s">
        <v>71</v>
      </c>
      <c r="Q343" s="111" t="s">
        <v>71</v>
      </c>
      <c r="R343" s="111" t="s">
        <v>71</v>
      </c>
      <c r="S343" s="111" t="s">
        <v>71</v>
      </c>
      <c r="T343" s="111" t="s">
        <v>71</v>
      </c>
      <c r="U343" s="111" t="s">
        <v>683</v>
      </c>
      <c r="V343" s="111" t="s">
        <v>411</v>
      </c>
    </row>
    <row r="344" spans="1:22" x14ac:dyDescent="0.2">
      <c r="B344" s="111"/>
      <c r="C344" s="111"/>
      <c r="D344" s="111"/>
      <c r="E344" s="111"/>
      <c r="F344" s="111"/>
      <c r="G344" s="111"/>
      <c r="H344" s="111"/>
      <c r="N344" s="111" t="s">
        <v>370</v>
      </c>
      <c r="O344" s="111">
        <v>0</v>
      </c>
      <c r="P344" s="111" t="s">
        <v>71</v>
      </c>
      <c r="Q344" s="111" t="s">
        <v>71</v>
      </c>
      <c r="R344" s="111" t="s">
        <v>71</v>
      </c>
      <c r="S344" s="111" t="s">
        <v>71</v>
      </c>
      <c r="T344" s="111" t="s">
        <v>71</v>
      </c>
      <c r="U344" s="111" t="s">
        <v>684</v>
      </c>
      <c r="V344" s="111" t="s">
        <v>411</v>
      </c>
    </row>
    <row r="345" spans="1:22" x14ac:dyDescent="0.2">
      <c r="B345" s="111"/>
      <c r="C345" s="111"/>
      <c r="D345" s="111"/>
      <c r="E345" s="111"/>
      <c r="F345" s="111"/>
      <c r="G345" s="111"/>
      <c r="H345" s="111"/>
      <c r="N345" s="111" t="s">
        <v>371</v>
      </c>
      <c r="O345" s="111">
        <v>6.0000000000000001E-3</v>
      </c>
      <c r="P345" s="111" t="s">
        <v>71</v>
      </c>
      <c r="Q345" s="111" t="s">
        <v>71</v>
      </c>
      <c r="R345" s="111" t="s">
        <v>71</v>
      </c>
      <c r="S345" s="111" t="s">
        <v>71</v>
      </c>
      <c r="T345" s="111" t="s">
        <v>71</v>
      </c>
      <c r="U345" s="111" t="s">
        <v>685</v>
      </c>
      <c r="V345" s="111" t="s">
        <v>411</v>
      </c>
    </row>
    <row r="346" spans="1:22" x14ac:dyDescent="0.2">
      <c r="B346" s="111"/>
      <c r="C346" s="111"/>
      <c r="D346" s="111"/>
      <c r="E346" s="111"/>
      <c r="F346" s="111"/>
      <c r="G346" s="111"/>
      <c r="H346" s="111"/>
      <c r="N346" s="111" t="s">
        <v>186</v>
      </c>
      <c r="O346" s="111">
        <v>20</v>
      </c>
      <c r="P346" s="111" t="s">
        <v>71</v>
      </c>
      <c r="Q346" s="111" t="s">
        <v>71</v>
      </c>
      <c r="R346" s="111" t="s">
        <v>71</v>
      </c>
      <c r="S346" s="111" t="s">
        <v>71</v>
      </c>
      <c r="T346" s="111" t="s">
        <v>71</v>
      </c>
      <c r="U346" s="111" t="s">
        <v>686</v>
      </c>
      <c r="V346" s="111" t="s">
        <v>411</v>
      </c>
    </row>
    <row r="347" spans="1:22" x14ac:dyDescent="0.2">
      <c r="B347" s="111"/>
      <c r="C347" s="111"/>
      <c r="D347" s="111"/>
      <c r="E347" s="111"/>
      <c r="F347" s="111"/>
      <c r="G347" s="111"/>
      <c r="H347" s="111"/>
      <c r="N347" s="111" t="s">
        <v>372</v>
      </c>
      <c r="O347" s="111">
        <v>0.08</v>
      </c>
      <c r="P347" s="111" t="s">
        <v>71</v>
      </c>
      <c r="Q347" s="111" t="s">
        <v>71</v>
      </c>
      <c r="R347" s="111" t="s">
        <v>71</v>
      </c>
      <c r="S347" s="111" t="s">
        <v>71</v>
      </c>
      <c r="T347" s="111" t="s">
        <v>71</v>
      </c>
      <c r="U347" s="111" t="s">
        <v>687</v>
      </c>
      <c r="V347" s="111" t="s">
        <v>411</v>
      </c>
    </row>
    <row r="348" spans="1:22" x14ac:dyDescent="0.2">
      <c r="B348" s="111"/>
      <c r="C348" s="111"/>
      <c r="D348" s="111"/>
      <c r="E348" s="111"/>
      <c r="F348" s="111"/>
      <c r="G348" s="111"/>
      <c r="H348" s="111"/>
      <c r="N348" s="111" t="s">
        <v>373</v>
      </c>
      <c r="O348" s="111">
        <v>0.06</v>
      </c>
      <c r="P348" s="111" t="s">
        <v>71</v>
      </c>
      <c r="Q348" s="111" t="s">
        <v>71</v>
      </c>
      <c r="R348" s="111" t="s">
        <v>71</v>
      </c>
      <c r="S348" s="111" t="s">
        <v>71</v>
      </c>
      <c r="T348" s="111" t="s">
        <v>71</v>
      </c>
      <c r="U348" s="111" t="s">
        <v>688</v>
      </c>
      <c r="V348" s="111" t="s">
        <v>411</v>
      </c>
    </row>
    <row r="349" spans="1:22" x14ac:dyDescent="0.2">
      <c r="B349" s="111"/>
      <c r="C349" s="111"/>
      <c r="D349" s="111"/>
      <c r="E349" s="111"/>
      <c r="F349" s="111"/>
      <c r="G349" s="111"/>
      <c r="H349" s="111"/>
      <c r="N349" s="111" t="s">
        <v>399</v>
      </c>
      <c r="O349" s="111">
        <v>43.55</v>
      </c>
      <c r="P349" s="111">
        <v>42.3</v>
      </c>
      <c r="Q349" s="111">
        <v>23</v>
      </c>
      <c r="R349" s="111" t="s">
        <v>71</v>
      </c>
      <c r="S349" s="111">
        <v>38.049999999999997</v>
      </c>
      <c r="T349" s="111" t="s">
        <v>71</v>
      </c>
      <c r="U349" s="111" t="s">
        <v>399</v>
      </c>
      <c r="V349" s="111" t="s">
        <v>411</v>
      </c>
    </row>
    <row r="350" spans="1:22" x14ac:dyDescent="0.2">
      <c r="B350" s="111"/>
      <c r="C350" s="111"/>
      <c r="D350" s="111"/>
      <c r="E350" s="111"/>
      <c r="F350" s="111"/>
      <c r="G350" s="111"/>
      <c r="H350" s="111"/>
      <c r="N350" s="111" t="s">
        <v>187</v>
      </c>
      <c r="O350" s="111">
        <v>19.64</v>
      </c>
      <c r="P350" s="111">
        <v>17.260000000000002</v>
      </c>
      <c r="Q350" s="111" t="s">
        <v>71</v>
      </c>
      <c r="R350" s="111" t="s">
        <v>71</v>
      </c>
      <c r="S350" s="111" t="s">
        <v>71</v>
      </c>
      <c r="T350" s="111" t="s">
        <v>71</v>
      </c>
      <c r="U350" s="111" t="s">
        <v>689</v>
      </c>
      <c r="V350" s="111" t="s">
        <v>411</v>
      </c>
    </row>
    <row r="351" spans="1:22" x14ac:dyDescent="0.2">
      <c r="B351" s="111"/>
      <c r="C351" s="111"/>
      <c r="D351" s="111"/>
      <c r="E351" s="111"/>
      <c r="F351" s="111"/>
      <c r="G351" s="111"/>
      <c r="H351" s="111"/>
      <c r="N351" s="111" t="s">
        <v>374</v>
      </c>
      <c r="O351" s="111">
        <v>17.37</v>
      </c>
      <c r="P351" s="111">
        <v>0</v>
      </c>
      <c r="Q351" s="111">
        <v>29</v>
      </c>
      <c r="R351" s="111">
        <v>35</v>
      </c>
      <c r="S351" s="111">
        <v>18.98</v>
      </c>
      <c r="T351" s="111">
        <v>0</v>
      </c>
      <c r="U351" s="111" t="s">
        <v>690</v>
      </c>
      <c r="V351" s="111" t="s">
        <v>411</v>
      </c>
    </row>
    <row r="352" spans="1:22" x14ac:dyDescent="0.2">
      <c r="B352" s="111"/>
      <c r="C352" s="111"/>
      <c r="D352" s="111"/>
      <c r="E352" s="111"/>
      <c r="F352" s="111"/>
      <c r="G352" s="111"/>
      <c r="H352" s="111"/>
      <c r="N352" s="111" t="s">
        <v>814</v>
      </c>
      <c r="O352" s="111">
        <v>4148.4701999999997</v>
      </c>
      <c r="P352" s="111" t="s">
        <v>71</v>
      </c>
      <c r="Q352" s="111" t="s">
        <v>71</v>
      </c>
      <c r="R352" s="111" t="s">
        <v>71</v>
      </c>
      <c r="S352" s="111" t="s">
        <v>71</v>
      </c>
      <c r="T352" s="111" t="s">
        <v>71</v>
      </c>
      <c r="U352" s="111" t="s">
        <v>814</v>
      </c>
      <c r="V352" s="111" t="s">
        <v>411</v>
      </c>
    </row>
    <row r="353" spans="2:22" x14ac:dyDescent="0.2">
      <c r="B353" s="111"/>
      <c r="C353" s="111"/>
      <c r="D353" s="111"/>
      <c r="E353" s="111"/>
      <c r="F353" s="111"/>
      <c r="G353" s="111"/>
      <c r="H353" s="111"/>
      <c r="N353" s="111" t="s">
        <v>188</v>
      </c>
      <c r="O353" s="111">
        <v>1.21</v>
      </c>
      <c r="P353" s="111">
        <v>1.2</v>
      </c>
      <c r="Q353" s="111">
        <v>10</v>
      </c>
      <c r="R353" s="111" t="s">
        <v>71</v>
      </c>
      <c r="S353" s="111">
        <v>1.29</v>
      </c>
      <c r="T353" s="111" t="s">
        <v>71</v>
      </c>
      <c r="U353" s="111" t="s">
        <v>691</v>
      </c>
      <c r="V353" s="111" t="s">
        <v>411</v>
      </c>
    </row>
    <row r="354" spans="2:22" x14ac:dyDescent="0.2">
      <c r="B354" s="111"/>
      <c r="C354" s="111"/>
      <c r="D354" s="111"/>
      <c r="E354" s="111"/>
      <c r="F354" s="111"/>
      <c r="G354" s="111"/>
      <c r="H354" s="111"/>
      <c r="N354" s="111" t="s">
        <v>815</v>
      </c>
      <c r="O354" s="111">
        <v>1.8149999999999999</v>
      </c>
      <c r="P354" s="111">
        <v>1.74</v>
      </c>
      <c r="Q354" s="111" t="s">
        <v>71</v>
      </c>
      <c r="R354" s="111" t="s">
        <v>71</v>
      </c>
      <c r="S354" s="111" t="s">
        <v>71</v>
      </c>
      <c r="T354" s="111" t="s">
        <v>71</v>
      </c>
      <c r="U354" s="111" t="s">
        <v>816</v>
      </c>
      <c r="V354" s="111" t="s">
        <v>411</v>
      </c>
    </row>
    <row r="355" spans="2:22" x14ac:dyDescent="0.2">
      <c r="B355" s="111"/>
      <c r="C355" s="111"/>
      <c r="D355" s="111"/>
      <c r="E355" s="111"/>
      <c r="F355" s="111"/>
      <c r="G355" s="111"/>
      <c r="H355" s="111"/>
      <c r="N355" s="111" t="s">
        <v>375</v>
      </c>
      <c r="O355" s="111">
        <v>0.16800000000000001</v>
      </c>
      <c r="P355" s="111" t="s">
        <v>71</v>
      </c>
      <c r="Q355" s="111" t="s">
        <v>71</v>
      </c>
      <c r="R355" s="111" t="s">
        <v>71</v>
      </c>
      <c r="S355" s="111" t="s">
        <v>71</v>
      </c>
      <c r="T355" s="111" t="s">
        <v>71</v>
      </c>
      <c r="U355" s="111" t="s">
        <v>692</v>
      </c>
      <c r="V355" s="111" t="s">
        <v>411</v>
      </c>
    </row>
    <row r="356" spans="2:22" x14ac:dyDescent="0.2">
      <c r="B356" s="111"/>
      <c r="C356" s="111"/>
      <c r="D356" s="111"/>
      <c r="E356" s="111"/>
      <c r="F356" s="111"/>
      <c r="G356" s="111"/>
      <c r="H356" s="111"/>
      <c r="N356" s="111" t="s">
        <v>376</v>
      </c>
      <c r="O356" s="111">
        <v>1.43</v>
      </c>
      <c r="P356" s="111">
        <v>1.3</v>
      </c>
      <c r="Q356" s="111">
        <v>5</v>
      </c>
      <c r="R356" s="111">
        <v>7</v>
      </c>
      <c r="S356" s="111">
        <v>1.4</v>
      </c>
      <c r="T356" s="111">
        <v>1.3049999999999999</v>
      </c>
      <c r="U356" s="111" t="s">
        <v>693</v>
      </c>
      <c r="V356" s="111" t="s">
        <v>411</v>
      </c>
    </row>
    <row r="357" spans="2:22" x14ac:dyDescent="0.2">
      <c r="B357" s="111"/>
      <c r="C357" s="111"/>
      <c r="D357" s="111"/>
      <c r="E357" s="111"/>
      <c r="F357" s="111"/>
      <c r="G357" s="111"/>
      <c r="H357" s="111"/>
      <c r="N357" s="111" t="s">
        <v>377</v>
      </c>
      <c r="O357" s="111">
        <v>0.77500000000000002</v>
      </c>
      <c r="P357" s="111">
        <v>0.72</v>
      </c>
      <c r="Q357" s="111">
        <v>8</v>
      </c>
      <c r="R357" s="111">
        <v>23</v>
      </c>
      <c r="S357" s="111">
        <v>0.77500000000000002</v>
      </c>
      <c r="T357" s="111">
        <v>0.91</v>
      </c>
      <c r="U357" s="111" t="s">
        <v>694</v>
      </c>
      <c r="V357" s="111" t="s">
        <v>411</v>
      </c>
    </row>
    <row r="358" spans="2:22" x14ac:dyDescent="0.2">
      <c r="B358" s="111"/>
      <c r="C358" s="111"/>
      <c r="D358" s="111"/>
      <c r="E358" s="111"/>
      <c r="F358" s="111"/>
      <c r="G358" s="111"/>
      <c r="H358" s="111"/>
      <c r="N358" s="111" t="s">
        <v>190</v>
      </c>
      <c r="O358" s="111">
        <v>2.5999999999999999E-2</v>
      </c>
      <c r="P358" s="111" t="s">
        <v>71</v>
      </c>
      <c r="Q358" s="111" t="s">
        <v>71</v>
      </c>
      <c r="R358" s="111" t="s">
        <v>71</v>
      </c>
      <c r="S358" s="111" t="s">
        <v>71</v>
      </c>
      <c r="T358" s="111" t="s">
        <v>71</v>
      </c>
      <c r="U358" s="111" t="s">
        <v>695</v>
      </c>
      <c r="V358" s="111" t="s">
        <v>411</v>
      </c>
    </row>
    <row r="359" spans="2:22" x14ac:dyDescent="0.2">
      <c r="B359" s="111"/>
      <c r="C359" s="111"/>
      <c r="D359" s="111"/>
      <c r="E359" s="111"/>
      <c r="F359" s="111"/>
      <c r="G359" s="111"/>
      <c r="H359" s="111"/>
      <c r="N359" s="111" t="s">
        <v>191</v>
      </c>
      <c r="O359" s="111">
        <v>0.13</v>
      </c>
      <c r="P359" s="111">
        <v>0</v>
      </c>
      <c r="Q359" s="111">
        <v>8</v>
      </c>
      <c r="R359" s="111">
        <v>14</v>
      </c>
      <c r="S359" s="111">
        <v>0.17299999999999999</v>
      </c>
      <c r="T359" s="111">
        <v>0</v>
      </c>
      <c r="U359" s="111" t="s">
        <v>696</v>
      </c>
      <c r="V359" s="111" t="s">
        <v>411</v>
      </c>
    </row>
    <row r="360" spans="2:22" x14ac:dyDescent="0.2">
      <c r="B360" s="111"/>
      <c r="C360" s="111"/>
      <c r="D360" s="111"/>
      <c r="E360" s="111"/>
      <c r="F360" s="111"/>
      <c r="G360" s="111"/>
      <c r="H360" s="111"/>
      <c r="N360" s="111" t="s">
        <v>378</v>
      </c>
      <c r="O360" s="111">
        <v>0.25900000000000001</v>
      </c>
      <c r="P360" s="111">
        <v>0.26900000000000002</v>
      </c>
      <c r="Q360" s="111">
        <v>5</v>
      </c>
      <c r="R360" s="111">
        <v>3</v>
      </c>
      <c r="S360" s="111">
        <v>0.26800000000000002</v>
      </c>
      <c r="T360" s="111">
        <v>0.25600000000000001</v>
      </c>
      <c r="U360" s="111" t="s">
        <v>697</v>
      </c>
      <c r="V360" s="111" t="s">
        <v>411</v>
      </c>
    </row>
    <row r="361" spans="2:22" x14ac:dyDescent="0.2">
      <c r="B361" s="111"/>
      <c r="C361" s="111"/>
      <c r="D361" s="111"/>
      <c r="E361" s="111"/>
      <c r="F361" s="111"/>
      <c r="G361" s="111"/>
      <c r="H361" s="111"/>
      <c r="N361" s="111" t="s">
        <v>379</v>
      </c>
      <c r="O361" s="111">
        <v>0.42</v>
      </c>
      <c r="P361" s="111">
        <v>0.46</v>
      </c>
      <c r="Q361" s="111" t="s">
        <v>71</v>
      </c>
      <c r="R361" s="111">
        <v>6</v>
      </c>
      <c r="S361" s="111" t="s">
        <v>71</v>
      </c>
      <c r="T361" s="111">
        <v>0.44</v>
      </c>
      <c r="U361" s="111" t="s">
        <v>698</v>
      </c>
      <c r="V361" s="111" t="s">
        <v>411</v>
      </c>
    </row>
    <row r="362" spans="2:22" x14ac:dyDescent="0.2">
      <c r="B362" s="111"/>
      <c r="C362" s="111"/>
      <c r="D362" s="111"/>
      <c r="E362" s="111"/>
      <c r="F362" s="111"/>
      <c r="G362" s="111"/>
      <c r="H362" s="111"/>
      <c r="N362" s="111" t="s">
        <v>192</v>
      </c>
      <c r="O362" s="111">
        <v>0.16</v>
      </c>
      <c r="P362" s="111" t="s">
        <v>71</v>
      </c>
      <c r="Q362" s="111" t="s">
        <v>71</v>
      </c>
      <c r="R362" s="111" t="s">
        <v>71</v>
      </c>
      <c r="S362" s="111" t="s">
        <v>71</v>
      </c>
      <c r="T362" s="111" t="s">
        <v>71</v>
      </c>
      <c r="U362" s="111" t="s">
        <v>699</v>
      </c>
      <c r="V362" s="111" t="s">
        <v>411</v>
      </c>
    </row>
    <row r="363" spans="2:22" x14ac:dyDescent="0.2">
      <c r="B363" s="111"/>
      <c r="C363" s="111"/>
      <c r="D363" s="111"/>
      <c r="E363" s="111"/>
      <c r="F363" s="111"/>
      <c r="G363" s="111"/>
      <c r="H363" s="111"/>
      <c r="N363" s="111" t="s">
        <v>193</v>
      </c>
      <c r="O363" s="111">
        <v>0.38900000000000001</v>
      </c>
      <c r="P363" s="111">
        <v>0</v>
      </c>
      <c r="Q363" s="111">
        <v>14</v>
      </c>
      <c r="R363" s="111" t="s">
        <v>71</v>
      </c>
      <c r="S363" s="111">
        <v>0.9</v>
      </c>
      <c r="T363" s="111" t="s">
        <v>71</v>
      </c>
      <c r="U363" s="111" t="s">
        <v>700</v>
      </c>
      <c r="V363" s="111" t="s">
        <v>411</v>
      </c>
    </row>
    <row r="364" spans="2:22" x14ac:dyDescent="0.2">
      <c r="B364" s="111"/>
      <c r="C364" s="111"/>
      <c r="D364" s="111"/>
      <c r="E364" s="111"/>
      <c r="F364" s="111"/>
      <c r="G364" s="111"/>
      <c r="H364" s="111"/>
      <c r="N364" s="111" t="s">
        <v>380</v>
      </c>
      <c r="O364" s="111">
        <v>0</v>
      </c>
      <c r="P364" s="111">
        <v>5.2</v>
      </c>
      <c r="Q364" s="111">
        <v>47</v>
      </c>
      <c r="R364" s="111">
        <v>0</v>
      </c>
      <c r="S364" s="111">
        <v>4.9000000000000004</v>
      </c>
      <c r="T364" s="111">
        <v>0</v>
      </c>
      <c r="U364" s="111" t="s">
        <v>701</v>
      </c>
      <c r="V364" s="111" t="s">
        <v>411</v>
      </c>
    </row>
    <row r="365" spans="2:22" x14ac:dyDescent="0.2">
      <c r="B365" s="111"/>
      <c r="C365" s="111"/>
      <c r="D365" s="111"/>
      <c r="E365" s="111"/>
      <c r="F365" s="111"/>
      <c r="G365" s="111"/>
      <c r="H365" s="111"/>
      <c r="N365" s="111" t="s">
        <v>704</v>
      </c>
      <c r="O365" s="111">
        <v>4478.8900999999996</v>
      </c>
      <c r="P365" s="111">
        <v>4406.0200000000004</v>
      </c>
      <c r="Q365" s="111" t="s">
        <v>71</v>
      </c>
      <c r="R365" s="111" t="s">
        <v>71</v>
      </c>
      <c r="S365" s="111" t="s">
        <v>71</v>
      </c>
      <c r="T365" s="111" t="s">
        <v>71</v>
      </c>
      <c r="U365" s="111" t="s">
        <v>705</v>
      </c>
      <c r="V365" s="111" t="s">
        <v>411</v>
      </c>
    </row>
    <row r="366" spans="2:22" x14ac:dyDescent="0.2">
      <c r="B366" s="111"/>
      <c r="C366" s="111"/>
      <c r="D366" s="111"/>
      <c r="E366" s="111"/>
      <c r="F366" s="111"/>
      <c r="G366" s="111"/>
      <c r="H366" s="111"/>
      <c r="N366" s="111" t="s">
        <v>706</v>
      </c>
      <c r="O366" s="111">
        <v>8297.4199000000008</v>
      </c>
      <c r="P366" s="111">
        <v>8080.6298999999999</v>
      </c>
      <c r="Q366" s="111">
        <v>38</v>
      </c>
      <c r="R366" s="111" t="s">
        <v>71</v>
      </c>
      <c r="S366" s="111">
        <v>8197.7803000000004</v>
      </c>
      <c r="T366" s="111" t="s">
        <v>71</v>
      </c>
      <c r="U366" s="111" t="s">
        <v>707</v>
      </c>
      <c r="V366" s="111" t="s">
        <v>411</v>
      </c>
    </row>
    <row r="367" spans="2:22" x14ac:dyDescent="0.2">
      <c r="B367" s="111"/>
      <c r="C367" s="111"/>
      <c r="D367" s="111"/>
      <c r="E367" s="111"/>
      <c r="F367" s="111"/>
      <c r="G367" s="111"/>
      <c r="H367" s="111"/>
      <c r="N367" s="111" t="s">
        <v>817</v>
      </c>
      <c r="O367" s="111">
        <v>467.62</v>
      </c>
      <c r="P367" s="111" t="s">
        <v>71</v>
      </c>
      <c r="Q367" s="111" t="s">
        <v>71</v>
      </c>
      <c r="R367" s="111" t="s">
        <v>71</v>
      </c>
      <c r="S367" s="111" t="s">
        <v>71</v>
      </c>
      <c r="T367" s="111" t="s">
        <v>71</v>
      </c>
      <c r="U367" s="111" t="s">
        <v>817</v>
      </c>
      <c r="V367" s="111" t="s">
        <v>411</v>
      </c>
    </row>
    <row r="368" spans="2:22" x14ac:dyDescent="0.2">
      <c r="B368" s="111"/>
      <c r="C368" s="111"/>
      <c r="D368" s="111"/>
      <c r="E368" s="111"/>
      <c r="F368" s="111"/>
      <c r="G368" s="111"/>
      <c r="H368" s="111"/>
      <c r="N368" s="111" t="s">
        <v>711</v>
      </c>
      <c r="O368" s="111">
        <v>1185.6500000000001</v>
      </c>
      <c r="P368" s="111">
        <v>1149.23</v>
      </c>
      <c r="Q368" s="111">
        <v>31</v>
      </c>
      <c r="R368" s="111" t="s">
        <v>71</v>
      </c>
      <c r="S368" s="111">
        <v>1177.22</v>
      </c>
      <c r="T368" s="111" t="s">
        <v>71</v>
      </c>
      <c r="U368" s="111" t="s">
        <v>712</v>
      </c>
      <c r="V368" s="111" t="s">
        <v>411</v>
      </c>
    </row>
    <row r="369" spans="2:22" x14ac:dyDescent="0.2">
      <c r="B369" s="111"/>
      <c r="C369" s="111"/>
      <c r="D369" s="111"/>
      <c r="E369" s="111"/>
      <c r="F369" s="111"/>
      <c r="G369" s="111"/>
      <c r="H369" s="111"/>
      <c r="N369" s="111" t="s">
        <v>713</v>
      </c>
      <c r="O369" s="111">
        <v>4944.7700000000004</v>
      </c>
      <c r="P369" s="111">
        <v>4566.4502000000002</v>
      </c>
      <c r="Q369" s="111">
        <v>33</v>
      </c>
      <c r="R369" s="111" t="s">
        <v>71</v>
      </c>
      <c r="S369" s="111">
        <v>4340.8599000000004</v>
      </c>
      <c r="T369" s="111" t="s">
        <v>71</v>
      </c>
      <c r="U369" s="111" t="s">
        <v>714</v>
      </c>
      <c r="V369" s="111" t="s">
        <v>411</v>
      </c>
    </row>
    <row r="370" spans="2:22" x14ac:dyDescent="0.2">
      <c r="B370" s="111"/>
      <c r="C370" s="111"/>
      <c r="D370" s="111"/>
      <c r="E370" s="111"/>
      <c r="F370" s="111"/>
      <c r="G370" s="111"/>
      <c r="H370" s="111"/>
      <c r="N370" s="111" t="s">
        <v>715</v>
      </c>
      <c r="O370" s="111">
        <v>0</v>
      </c>
      <c r="P370" s="111" t="s">
        <v>71</v>
      </c>
      <c r="Q370" s="111" t="s">
        <v>71</v>
      </c>
      <c r="R370" s="111" t="s">
        <v>71</v>
      </c>
      <c r="S370" s="111" t="s">
        <v>71</v>
      </c>
      <c r="T370" s="111" t="s">
        <v>71</v>
      </c>
      <c r="U370" s="111" t="s">
        <v>716</v>
      </c>
      <c r="V370" s="111" t="s">
        <v>411</v>
      </c>
    </row>
    <row r="371" spans="2:22" x14ac:dyDescent="0.2">
      <c r="B371" s="111"/>
      <c r="C371" s="111"/>
      <c r="D371" s="111"/>
      <c r="E371" s="111"/>
      <c r="F371" s="111"/>
      <c r="G371" s="111"/>
      <c r="H371" s="111"/>
      <c r="N371" s="111" t="s">
        <v>719</v>
      </c>
      <c r="O371" s="111">
        <v>5532.4198999999999</v>
      </c>
      <c r="P371" s="111">
        <v>5386.8397999999997</v>
      </c>
      <c r="Q371" s="111">
        <v>31</v>
      </c>
      <c r="R371" s="111" t="s">
        <v>71</v>
      </c>
      <c r="S371" s="111">
        <v>5283.71</v>
      </c>
      <c r="T371" s="111" t="s">
        <v>71</v>
      </c>
      <c r="U371" s="111" t="s">
        <v>720</v>
      </c>
      <c r="V371" s="111" t="s">
        <v>411</v>
      </c>
    </row>
    <row r="372" spans="2:22" x14ac:dyDescent="0.2">
      <c r="B372" s="111"/>
      <c r="C372" s="111"/>
      <c r="D372" s="111"/>
      <c r="E372" s="111"/>
      <c r="F372" s="111"/>
      <c r="G372" s="111"/>
      <c r="H372" s="111"/>
      <c r="N372" s="111" t="s">
        <v>721</v>
      </c>
      <c r="O372" s="111">
        <v>14175.46</v>
      </c>
      <c r="P372" s="111">
        <v>13446.5098</v>
      </c>
      <c r="Q372" s="111">
        <v>5</v>
      </c>
      <c r="R372" s="111">
        <v>16</v>
      </c>
      <c r="S372" s="111">
        <v>14238.570299999999</v>
      </c>
      <c r="T372" s="111">
        <v>14008.5996</v>
      </c>
      <c r="U372" s="111" t="s">
        <v>722</v>
      </c>
      <c r="V372" s="111" t="s">
        <v>411</v>
      </c>
    </row>
    <row r="373" spans="2:22" x14ac:dyDescent="0.2">
      <c r="B373" s="111"/>
      <c r="C373" s="111"/>
      <c r="D373" s="111"/>
      <c r="E373" s="111"/>
      <c r="F373" s="111"/>
      <c r="G373" s="111"/>
      <c r="H373" s="111"/>
      <c r="N373" s="111" t="s">
        <v>723</v>
      </c>
      <c r="O373" s="111">
        <v>8368.2597999999998</v>
      </c>
      <c r="P373" s="111">
        <v>8207.5596000000005</v>
      </c>
      <c r="Q373" s="111">
        <v>32</v>
      </c>
      <c r="R373" s="111" t="s">
        <v>71</v>
      </c>
      <c r="S373" s="111">
        <v>7529.7798000000003</v>
      </c>
      <c r="T373" s="111" t="s">
        <v>71</v>
      </c>
      <c r="U373" s="111" t="s">
        <v>724</v>
      </c>
      <c r="V373" s="111" t="s">
        <v>411</v>
      </c>
    </row>
    <row r="374" spans="2:22" x14ac:dyDescent="0.2">
      <c r="B374" s="111"/>
      <c r="C374" s="111"/>
      <c r="D374" s="111"/>
      <c r="E374" s="111"/>
      <c r="F374" s="111"/>
      <c r="G374" s="111"/>
      <c r="H374" s="111"/>
      <c r="N374" s="111" t="s">
        <v>727</v>
      </c>
      <c r="O374" s="111">
        <v>2764.78</v>
      </c>
      <c r="P374" s="111">
        <v>2657.8798999999999</v>
      </c>
      <c r="Q374" s="111">
        <v>0</v>
      </c>
      <c r="R374" s="111">
        <v>24</v>
      </c>
      <c r="S374" s="111">
        <v>2764.78</v>
      </c>
      <c r="T374" s="111">
        <v>2724.77</v>
      </c>
      <c r="U374" s="111" t="s">
        <v>728</v>
      </c>
      <c r="V374" s="111" t="s">
        <v>411</v>
      </c>
    </row>
    <row r="375" spans="2:22" x14ac:dyDescent="0.2">
      <c r="B375" s="111"/>
      <c r="C375" s="111"/>
      <c r="D375" s="111"/>
      <c r="E375" s="111"/>
      <c r="F375" s="111"/>
      <c r="G375" s="111"/>
      <c r="H375" s="111"/>
      <c r="N375" s="111" t="s">
        <v>729</v>
      </c>
      <c r="O375" s="111">
        <v>3160.04</v>
      </c>
      <c r="P375" s="111">
        <v>2681.6498999999999</v>
      </c>
      <c r="Q375" s="111">
        <v>43</v>
      </c>
      <c r="R375" s="111" t="s">
        <v>71</v>
      </c>
      <c r="S375" s="111">
        <v>2762.3301000000001</v>
      </c>
      <c r="T375" s="111" t="s">
        <v>71</v>
      </c>
      <c r="U375" s="111" t="s">
        <v>730</v>
      </c>
      <c r="V375" s="111" t="s">
        <v>411</v>
      </c>
    </row>
    <row r="376" spans="2:22" x14ac:dyDescent="0.2">
      <c r="B376" s="111"/>
      <c r="C376" s="111"/>
      <c r="D376" s="111"/>
      <c r="E376" s="111"/>
      <c r="F376" s="111"/>
      <c r="G376" s="111"/>
      <c r="H376" s="111"/>
      <c r="N376" s="111" t="s">
        <v>731</v>
      </c>
      <c r="O376" s="111">
        <v>3621.6001000000001</v>
      </c>
      <c r="P376" s="111">
        <v>3764.3301000000001</v>
      </c>
      <c r="Q376" s="111">
        <v>11</v>
      </c>
      <c r="R376" s="111">
        <v>0</v>
      </c>
      <c r="S376" s="111">
        <v>3764.27</v>
      </c>
      <c r="T376" s="111">
        <v>3621.6001000000001</v>
      </c>
      <c r="U376" s="111" t="s">
        <v>732</v>
      </c>
      <c r="V376" s="111" t="s">
        <v>411</v>
      </c>
    </row>
    <row r="377" spans="2:22" x14ac:dyDescent="0.2">
      <c r="B377" s="111"/>
      <c r="C377" s="111"/>
      <c r="D377" s="111"/>
      <c r="E377" s="111"/>
      <c r="F377" s="111"/>
      <c r="G377" s="111"/>
      <c r="H377" s="111"/>
      <c r="N377" s="111" t="s">
        <v>733</v>
      </c>
      <c r="O377" s="111">
        <v>2310.6399000000001</v>
      </c>
      <c r="P377" s="111">
        <v>2243.8301000000001</v>
      </c>
      <c r="Q377" s="111" t="s">
        <v>71</v>
      </c>
      <c r="R377" s="111" t="s">
        <v>71</v>
      </c>
      <c r="S377" s="111" t="s">
        <v>71</v>
      </c>
      <c r="T377" s="111" t="s">
        <v>71</v>
      </c>
      <c r="U377" s="111" t="s">
        <v>734</v>
      </c>
      <c r="V377" s="111" t="s">
        <v>411</v>
      </c>
    </row>
    <row r="378" spans="2:22" x14ac:dyDescent="0.2">
      <c r="B378" s="111"/>
      <c r="C378" s="111"/>
      <c r="D378" s="111"/>
      <c r="E378" s="111"/>
      <c r="F378" s="111"/>
      <c r="G378" s="111"/>
      <c r="H378" s="111"/>
      <c r="N378" s="111" t="s">
        <v>735</v>
      </c>
      <c r="O378" s="111">
        <v>9948.7196999999996</v>
      </c>
      <c r="P378" s="111">
        <v>8960.3495999999996</v>
      </c>
      <c r="Q378" s="111">
        <v>17</v>
      </c>
      <c r="R378" s="111" t="s">
        <v>71</v>
      </c>
      <c r="S378" s="111">
        <v>9466.0995999999996</v>
      </c>
      <c r="T378" s="111" t="s">
        <v>71</v>
      </c>
      <c r="U378" s="111" t="s">
        <v>736</v>
      </c>
      <c r="V378" s="111" t="s">
        <v>411</v>
      </c>
    </row>
    <row r="379" spans="2:22" x14ac:dyDescent="0.2">
      <c r="B379" s="111"/>
      <c r="C379" s="111"/>
      <c r="D379" s="111"/>
      <c r="E379" s="111"/>
      <c r="F379" s="111"/>
      <c r="G379" s="111"/>
      <c r="H379" s="111"/>
      <c r="N379" s="111" t="s">
        <v>737</v>
      </c>
      <c r="O379" s="111">
        <v>517.67999999999995</v>
      </c>
      <c r="P379" s="111">
        <v>482.04</v>
      </c>
      <c r="Q379" s="111">
        <v>34</v>
      </c>
      <c r="R379" s="111" t="s">
        <v>71</v>
      </c>
      <c r="S379" s="111">
        <v>405.72</v>
      </c>
      <c r="T379" s="111" t="s">
        <v>71</v>
      </c>
      <c r="U379" s="111" t="s">
        <v>738</v>
      </c>
      <c r="V379" s="111" t="s">
        <v>411</v>
      </c>
    </row>
    <row r="380" spans="2:22" x14ac:dyDescent="0.2">
      <c r="B380" s="111"/>
      <c r="C380" s="111"/>
      <c r="D380" s="111"/>
      <c r="E380" s="111"/>
      <c r="F380" s="111"/>
      <c r="G380" s="111"/>
      <c r="H380" s="111"/>
      <c r="N380" s="111" t="s">
        <v>739</v>
      </c>
      <c r="O380" s="111">
        <v>5797.9502000000002</v>
      </c>
      <c r="P380" s="111">
        <v>5396.6899000000003</v>
      </c>
      <c r="Q380" s="111">
        <v>35</v>
      </c>
      <c r="R380" s="111" t="s">
        <v>71</v>
      </c>
      <c r="S380" s="111">
        <v>5096.7402000000002</v>
      </c>
      <c r="T380" s="111" t="s">
        <v>71</v>
      </c>
      <c r="U380" s="111" t="s">
        <v>740</v>
      </c>
      <c r="V380" s="111" t="s">
        <v>411</v>
      </c>
    </row>
    <row r="381" spans="2:22" x14ac:dyDescent="0.2">
      <c r="B381" s="111"/>
      <c r="C381" s="111"/>
      <c r="D381" s="111"/>
      <c r="E381" s="111"/>
      <c r="F381" s="111"/>
      <c r="G381" s="111"/>
      <c r="H381" s="111"/>
      <c r="N381" s="111" t="s">
        <v>742</v>
      </c>
      <c r="O381" s="111">
        <v>0</v>
      </c>
      <c r="P381" s="111" t="s">
        <v>71</v>
      </c>
      <c r="Q381" s="111" t="s">
        <v>71</v>
      </c>
      <c r="R381" s="111" t="s">
        <v>71</v>
      </c>
      <c r="S381" s="111" t="s">
        <v>71</v>
      </c>
      <c r="T381" s="111" t="s">
        <v>71</v>
      </c>
      <c r="U381" s="111" t="s">
        <v>743</v>
      </c>
      <c r="V381" s="111" t="s">
        <v>411</v>
      </c>
    </row>
    <row r="382" spans="2:22" x14ac:dyDescent="0.2">
      <c r="B382" s="111"/>
      <c r="C382" s="111"/>
      <c r="D382" s="111"/>
      <c r="E382" s="111"/>
      <c r="F382" s="111"/>
      <c r="G382" s="111"/>
      <c r="H382" s="111"/>
      <c r="N382" s="111" t="s">
        <v>744</v>
      </c>
      <c r="O382" s="111">
        <v>1331.72</v>
      </c>
      <c r="P382" s="111">
        <v>1299.5999999999999</v>
      </c>
      <c r="Q382" s="111">
        <v>38</v>
      </c>
      <c r="R382" s="111" t="s">
        <v>71</v>
      </c>
      <c r="S382" s="111">
        <v>1173.5899999999999</v>
      </c>
      <c r="T382" s="111" t="s">
        <v>71</v>
      </c>
      <c r="U382" s="111" t="s">
        <v>745</v>
      </c>
      <c r="V382" s="111" t="s">
        <v>411</v>
      </c>
    </row>
    <row r="383" spans="2:22" x14ac:dyDescent="0.2">
      <c r="B383" s="111"/>
      <c r="C383" s="111"/>
      <c r="D383" s="111"/>
      <c r="E383" s="111"/>
      <c r="F383" s="111"/>
      <c r="G383" s="111"/>
      <c r="H383" s="111"/>
    </row>
    <row r="384" spans="2:22" x14ac:dyDescent="0.2">
      <c r="B384" s="111"/>
      <c r="C384" s="111"/>
      <c r="D384" s="111"/>
      <c r="E384" s="111"/>
      <c r="F384" s="111"/>
      <c r="G384" s="111"/>
      <c r="H384" s="111"/>
    </row>
    <row r="385" s="111" customFormat="1" x14ac:dyDescent="0.2"/>
    <row r="386" s="111" customFormat="1" x14ac:dyDescent="0.2"/>
    <row r="387" s="111" customFormat="1" x14ac:dyDescent="0.2"/>
    <row r="388" s="111" customFormat="1" x14ac:dyDescent="0.2"/>
    <row r="389" s="111" customFormat="1" x14ac:dyDescent="0.2"/>
    <row r="390" s="111" customFormat="1" x14ac:dyDescent="0.2"/>
    <row r="391" s="111" customFormat="1" x14ac:dyDescent="0.2"/>
    <row r="392" s="111" customFormat="1" x14ac:dyDescent="0.2"/>
    <row r="393" s="111" customFormat="1" x14ac:dyDescent="0.2"/>
    <row r="394" s="111" customFormat="1" x14ac:dyDescent="0.2"/>
    <row r="395" s="111" customFormat="1" x14ac:dyDescent="0.2"/>
    <row r="396" s="111" customFormat="1" x14ac:dyDescent="0.2"/>
    <row r="397" s="111" customFormat="1" x14ac:dyDescent="0.2"/>
    <row r="398" s="111" customFormat="1" x14ac:dyDescent="0.2"/>
    <row r="399" s="111" customFormat="1" x14ac:dyDescent="0.2"/>
    <row r="400" s="111" customFormat="1" x14ac:dyDescent="0.2"/>
    <row r="401" spans="2:7" x14ac:dyDescent="0.2">
      <c r="B401" s="111"/>
      <c r="C401" s="111"/>
      <c r="D401" s="111"/>
      <c r="E401" s="111"/>
      <c r="F401" s="111"/>
      <c r="G401" s="111"/>
    </row>
    <row r="402" spans="2:7" x14ac:dyDescent="0.2">
      <c r="B402" s="111"/>
      <c r="C402" s="111"/>
      <c r="D402" s="111"/>
      <c r="E402" s="111"/>
      <c r="F402" s="111"/>
      <c r="G402" s="111"/>
    </row>
    <row r="403" spans="2:7" x14ac:dyDescent="0.2">
      <c r="B403" s="111"/>
      <c r="C403" s="111"/>
      <c r="D403" s="111"/>
      <c r="E403" s="111"/>
      <c r="F403" s="111"/>
      <c r="G403" s="111"/>
    </row>
    <row r="404" spans="2:7" x14ac:dyDescent="0.2">
      <c r="B404" s="111"/>
      <c r="C404" s="111"/>
      <c r="D404" s="111"/>
      <c r="E404" s="111"/>
      <c r="F404" s="111"/>
      <c r="G404" s="111"/>
    </row>
    <row r="405" spans="2:7" x14ac:dyDescent="0.2">
      <c r="B405" s="111"/>
      <c r="C405" s="111"/>
      <c r="D405" s="111"/>
      <c r="E405" s="111"/>
      <c r="F405" s="111"/>
      <c r="G405" s="111"/>
    </row>
    <row r="406" spans="2:7" x14ac:dyDescent="0.2">
      <c r="B406" s="111"/>
      <c r="C406" s="111"/>
      <c r="D406" s="111"/>
      <c r="E406" s="111"/>
      <c r="F406" s="111"/>
      <c r="G406" s="111"/>
    </row>
    <row r="407" spans="2:7" x14ac:dyDescent="0.2">
      <c r="B407" s="111"/>
      <c r="C407" s="111"/>
      <c r="D407" s="111"/>
      <c r="E407" s="111"/>
      <c r="F407" s="111"/>
      <c r="G407" s="111"/>
    </row>
    <row r="408" spans="2:7" x14ac:dyDescent="0.2">
      <c r="B408" s="111"/>
      <c r="C408" s="111"/>
      <c r="D408" s="111"/>
      <c r="E408" s="111"/>
      <c r="F408" s="111"/>
      <c r="G408" s="111"/>
    </row>
    <row r="409" spans="2:7" x14ac:dyDescent="0.2">
      <c r="B409" s="111"/>
      <c r="C409" s="111"/>
      <c r="D409" s="111"/>
      <c r="E409" s="111"/>
      <c r="F409" s="111"/>
      <c r="G409" s="111"/>
    </row>
    <row r="410" spans="2:7" x14ac:dyDescent="0.2">
      <c r="B410" s="111"/>
      <c r="C410" s="111"/>
      <c r="D410" s="111"/>
      <c r="E410" s="111"/>
      <c r="F410" s="111"/>
      <c r="G410" s="111"/>
    </row>
    <row r="411" spans="2:7" x14ac:dyDescent="0.2">
      <c r="B411" s="111"/>
      <c r="C411" s="111"/>
      <c r="D411" s="111"/>
      <c r="E411" s="111"/>
      <c r="F411" s="111"/>
      <c r="G411" s="111"/>
    </row>
    <row r="412" spans="2:7" x14ac:dyDescent="0.2">
      <c r="B412" s="111"/>
      <c r="C412" s="111"/>
      <c r="D412" s="111"/>
      <c r="E412" s="111"/>
      <c r="F412" s="111"/>
      <c r="G412" s="111"/>
    </row>
    <row r="413" spans="2:7" x14ac:dyDescent="0.2">
      <c r="B413" s="111"/>
      <c r="C413" s="111"/>
      <c r="D413" s="111"/>
      <c r="E413" s="111"/>
      <c r="F413" s="111"/>
      <c r="G413" s="111"/>
    </row>
    <row r="414" spans="2:7" x14ac:dyDescent="0.2">
      <c r="B414" s="111"/>
      <c r="C414" s="111"/>
      <c r="D414" s="111"/>
      <c r="E414" s="111"/>
      <c r="F414" s="111"/>
      <c r="G414" s="111"/>
    </row>
    <row r="415" spans="2:7" x14ac:dyDescent="0.2">
      <c r="B415" s="111"/>
      <c r="C415" s="111"/>
      <c r="D415" s="111"/>
      <c r="E415" s="111"/>
      <c r="F415" s="111"/>
      <c r="G415" s="111"/>
    </row>
    <row r="416" spans="2:7" x14ac:dyDescent="0.2">
      <c r="B416" s="111"/>
      <c r="C416" s="111"/>
      <c r="D416" s="111"/>
      <c r="E416" s="111"/>
      <c r="F416" s="111"/>
      <c r="G416" s="111"/>
    </row>
    <row r="417" spans="2:7" x14ac:dyDescent="0.2">
      <c r="B417" s="111"/>
      <c r="C417" s="111"/>
      <c r="D417" s="111"/>
      <c r="E417" s="111"/>
      <c r="F417" s="111"/>
      <c r="G417" s="111"/>
    </row>
    <row r="418" spans="2:7" x14ac:dyDescent="0.2">
      <c r="B418" s="111"/>
      <c r="C418" s="111"/>
      <c r="D418" s="111"/>
      <c r="E418" s="111"/>
      <c r="F418" s="111"/>
      <c r="G418" s="111"/>
    </row>
    <row r="419" spans="2:7" x14ac:dyDescent="0.2">
      <c r="B419" s="111"/>
      <c r="C419" s="111"/>
      <c r="D419" s="111"/>
      <c r="E419" s="111"/>
      <c r="F419" s="111"/>
      <c r="G419" s="111"/>
    </row>
  </sheetData>
  <autoFilter ref="A1:J474" xr:uid="{00000000-0009-0000-0000-000004000000}"/>
  <phoneticPr fontId="2" type="noConversion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2025</vt:lpstr>
      <vt:lpstr>OUTSIDERS 2023</vt:lpstr>
      <vt:lpstr>Compatibility Report</vt:lpstr>
      <vt:lpstr>ALL</vt:lpstr>
      <vt:lpstr>Chart1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2023-04-01T22:46:36Z</cp:lastPrinted>
  <dcterms:created xsi:type="dcterms:W3CDTF">2010-11-12T22:13:24Z</dcterms:created>
  <dcterms:modified xsi:type="dcterms:W3CDTF">2025-11-21T16:16:33Z</dcterms:modified>
</cp:coreProperties>
</file>