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6JAN\"/>
    </mc:Choice>
  </mc:AlternateContent>
  <xr:revisionPtr revIDLastSave="0" documentId="8_{578D8EF6-98F3-48E7-ABCF-4A7675AFDD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B27" i="1"/>
  <c r="G346" i="5"/>
  <c r="F346" i="5"/>
  <c r="E346" i="5"/>
  <c r="D346" i="5"/>
  <c r="C346" i="5"/>
  <c r="B346" i="5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C159" i="5"/>
  <c r="D159" i="5"/>
  <c r="E159" i="5"/>
  <c r="F159" i="5"/>
  <c r="G159" i="5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C185" i="5"/>
  <c r="D185" i="5"/>
  <c r="E185" i="5"/>
  <c r="F185" i="5"/>
  <c r="G185" i="5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C190" i="5"/>
  <c r="D190" i="5"/>
  <c r="E190" i="5"/>
  <c r="F190" i="5"/>
  <c r="G190" i="5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C195" i="5"/>
  <c r="D195" i="5"/>
  <c r="E195" i="5"/>
  <c r="F195" i="5"/>
  <c r="G195" i="5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C232" i="5"/>
  <c r="D232" i="5"/>
  <c r="E232" i="5"/>
  <c r="F232" i="5"/>
  <c r="G232" i="5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C251" i="5"/>
  <c r="D251" i="5"/>
  <c r="E251" i="5"/>
  <c r="F251" i="5"/>
  <c r="G251" i="5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C258" i="5"/>
  <c r="D258" i="5"/>
  <c r="E258" i="5"/>
  <c r="F258" i="5"/>
  <c r="G258" i="5"/>
  <c r="B259" i="5"/>
  <c r="C259" i="5"/>
  <c r="D259" i="5"/>
  <c r="E259" i="5"/>
  <c r="F259" i="5"/>
  <c r="G259" i="5"/>
  <c r="B260" i="5"/>
  <c r="C260" i="5"/>
  <c r="D260" i="5"/>
  <c r="E260" i="5"/>
  <c r="F260" i="5"/>
  <c r="G260" i="5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C267" i="5"/>
  <c r="D267" i="5"/>
  <c r="E267" i="5"/>
  <c r="F267" i="5"/>
  <c r="G267" i="5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C294" i="5"/>
  <c r="D294" i="5"/>
  <c r="E294" i="5"/>
  <c r="F294" i="5"/>
  <c r="G294" i="5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G344" i="5"/>
  <c r="B345" i="5"/>
  <c r="C345" i="5"/>
  <c r="D345" i="5"/>
  <c r="E345" i="5"/>
  <c r="F345" i="5"/>
  <c r="G345" i="5"/>
  <c r="F14" i="1"/>
  <c r="B14" i="1"/>
  <c r="F12" i="1"/>
  <c r="G16" i="1"/>
  <c r="F16" i="1"/>
  <c r="E16" i="1"/>
  <c r="D16" i="1"/>
  <c r="H16" i="1"/>
  <c r="B16" i="1"/>
  <c r="C16" i="1" s="1"/>
  <c r="G11" i="1"/>
  <c r="F11" i="1"/>
  <c r="E11" i="1"/>
  <c r="D11" i="1"/>
  <c r="H11" i="1"/>
  <c r="B11" i="1"/>
  <c r="G28" i="1"/>
  <c r="F28" i="1"/>
  <c r="E28" i="1"/>
  <c r="D28" i="1"/>
  <c r="H28" i="1"/>
  <c r="B28" i="1"/>
  <c r="G9" i="1"/>
  <c r="F9" i="1"/>
  <c r="E9" i="1"/>
  <c r="D9" i="1"/>
  <c r="H9" i="1"/>
  <c r="G17" i="1"/>
  <c r="F17" i="1"/>
  <c r="E17" i="1"/>
  <c r="D17" i="1"/>
  <c r="H17" i="1"/>
  <c r="B17" i="1"/>
  <c r="J17" i="1" s="1"/>
  <c r="G5" i="1"/>
  <c r="F5" i="1"/>
  <c r="E5" i="1"/>
  <c r="D5" i="1"/>
  <c r="H5" i="1"/>
  <c r="B5" i="1"/>
  <c r="G6" i="1"/>
  <c r="F6" i="1"/>
  <c r="E6" i="1"/>
  <c r="D6" i="1"/>
  <c r="H6" i="1"/>
  <c r="B6" i="1"/>
  <c r="C6" i="1" s="1"/>
  <c r="G26" i="1"/>
  <c r="F26" i="1"/>
  <c r="E26" i="1"/>
  <c r="D26" i="1"/>
  <c r="H26" i="1"/>
  <c r="B26" i="1"/>
  <c r="G19" i="1"/>
  <c r="F19" i="1"/>
  <c r="E19" i="1"/>
  <c r="D19" i="1"/>
  <c r="H19" i="1"/>
  <c r="B19" i="1"/>
  <c r="G10" i="1"/>
  <c r="F10" i="1"/>
  <c r="E10" i="1"/>
  <c r="D10" i="1"/>
  <c r="H10" i="1"/>
  <c r="B10" i="1"/>
  <c r="R10" i="1" s="1"/>
  <c r="G15" i="1"/>
  <c r="F15" i="1"/>
  <c r="E15" i="1"/>
  <c r="H15" i="1"/>
  <c r="B15" i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B38" i="1"/>
  <c r="C38" i="1" s="1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I11" i="1" l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<sst xmlns="http://schemas.openxmlformats.org/spreadsheetml/2006/main" count="2986" uniqueCount="1075">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</sst>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4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5.5929094377210734E-2</c:v>
                </c:pt>
                <c:pt idx="1">
                  <c:v>6.8044338131272905E-2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1401.3984189401015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1.05</c:v>
                </c:pt>
                <c:pt idx="3">
                  <c:v>3.5449999999999999</c:v>
                </c:pt>
                <c:pt idx="4">
                  <c:v>0.47</c:v>
                </c:pt>
                <c:pt idx="5">
                  <c:v>4.5999999999999999E-2</c:v>
                </c:pt>
                <c:pt idx="6">
                  <c:v>6.41</c:v>
                </c:pt>
                <c:pt idx="7">
                  <c:v>0</c:v>
                </c:pt>
                <c:pt idx="8">
                  <c:v>28.545000000000002</c:v>
                </c:pt>
                <c:pt idx="9">
                  <c:v>2.9249999999999998</c:v>
                </c:pt>
                <c:pt idx="10">
                  <c:v>3.5000000000000003E-2</c:v>
                </c:pt>
                <c:pt idx="11">
                  <c:v>6.01</c:v>
                </c:pt>
                <c:pt idx="12">
                  <c:v>1.4E-2</c:v>
                </c:pt>
                <c:pt idx="13">
                  <c:v>0.41</c:v>
                </c:pt>
                <c:pt idx="14">
                  <c:v>1.06</c:v>
                </c:pt>
                <c:pt idx="15">
                  <c:v>10.8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5.34</c:v>
                </c:pt>
                <c:pt idx="21">
                  <c:v>3.887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8.2200000000000006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14.62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3.99</c:v>
                </c:pt>
                <c:pt idx="35">
                  <c:v>7.4</c:v>
                </c:pt>
                <c:pt idx="36">
                  <c:v>5.21</c:v>
                </c:pt>
                <c:pt idx="37">
                  <c:v>0.155</c:v>
                </c:pt>
                <c:pt idx="38">
                  <c:v>1.36</c:v>
                </c:pt>
                <c:pt idx="39">
                  <c:v>0.12</c:v>
                </c:pt>
                <c:pt idx="40">
                  <c:v>2687.8600999999999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12.35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7.45</c:v>
                </c:pt>
                <c:pt idx="53">
                  <c:v>11.92</c:v>
                </c:pt>
                <c:pt idx="54">
                  <c:v>1.83</c:v>
                </c:pt>
                <c:pt idx="55">
                  <c:v>2.81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8.76</c:v>
                </c:pt>
                <c:pt idx="60">
                  <c:v>2.2799999999999998</c:v>
                </c:pt>
                <c:pt idx="61">
                  <c:v>1.3</c:v>
                </c:pt>
                <c:pt idx="62">
                  <c:v>1.05</c:v>
                </c:pt>
                <c:pt idx="63">
                  <c:v>3.4950000000000001</c:v>
                </c:pt>
                <c:pt idx="64">
                  <c:v>17.8</c:v>
                </c:pt>
                <c:pt idx="65">
                  <c:v>7</c:v>
                </c:pt>
                <c:pt idx="66">
                  <c:v>1.51</c:v>
                </c:pt>
                <c:pt idx="67">
                  <c:v>11.38</c:v>
                </c:pt>
                <c:pt idx="68">
                  <c:v>6.85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20188.1895</c:v>
                </c:pt>
                <c:pt idx="73">
                  <c:v>0</c:v>
                </c:pt>
                <c:pt idx="74">
                  <c:v>19.3</c:v>
                </c:pt>
                <c:pt idx="75">
                  <c:v>13.45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2.34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0.35899999999999999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3.75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44.88</c:v>
                </c:pt>
                <c:pt idx="94">
                  <c:v>20.3</c:v>
                </c:pt>
                <c:pt idx="95">
                  <c:v>0.62</c:v>
                </c:pt>
                <c:pt idx="96">
                  <c:v>4.07</c:v>
                </c:pt>
                <c:pt idx="97">
                  <c:v>0</c:v>
                </c:pt>
                <c:pt idx="98">
                  <c:v>0</c:v>
                </c:pt>
                <c:pt idx="99">
                  <c:v>5.45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2.4300000000000002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15.85</c:v>
                </c:pt>
                <c:pt idx="107">
                  <c:v>1.46</c:v>
                </c:pt>
                <c:pt idx="108">
                  <c:v>0</c:v>
                </c:pt>
                <c:pt idx="109">
                  <c:v>8.68</c:v>
                </c:pt>
                <c:pt idx="110">
                  <c:v>2.44</c:v>
                </c:pt>
                <c:pt idx="111">
                  <c:v>2.16</c:v>
                </c:pt>
                <c:pt idx="112">
                  <c:v>2</c:v>
                </c:pt>
                <c:pt idx="113">
                  <c:v>4.085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14.8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4.016</c:v>
                </c:pt>
                <c:pt idx="127">
                  <c:v>2.2000000000000002</c:v>
                </c:pt>
                <c:pt idx="128">
                  <c:v>5.05</c:v>
                </c:pt>
                <c:pt idx="129">
                  <c:v>5.92</c:v>
                </c:pt>
                <c:pt idx="130">
                  <c:v>3.89</c:v>
                </c:pt>
                <c:pt idx="131">
                  <c:v>7.0000000000000001E-3</c:v>
                </c:pt>
                <c:pt idx="132">
                  <c:v>7.35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3.6850000000000001</c:v>
                </c:pt>
                <c:pt idx="138">
                  <c:v>6.8599999999999994E-2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8.1</c:v>
                </c:pt>
                <c:pt idx="142">
                  <c:v>0.40200000000000002</c:v>
                </c:pt>
                <c:pt idx="143">
                  <c:v>1.2649999999999999</c:v>
                </c:pt>
                <c:pt idx="144">
                  <c:v>0.436</c:v>
                </c:pt>
                <c:pt idx="145">
                  <c:v>4.2050000000000001</c:v>
                </c:pt>
                <c:pt idx="146">
                  <c:v>5752.9701999999997</c:v>
                </c:pt>
                <c:pt idx="147">
                  <c:v>9848.5400000000009</c:v>
                </c:pt>
                <c:pt idx="148">
                  <c:v>5551.9399000000003</c:v>
                </c:pt>
                <c:pt idx="149">
                  <c:v>8836.5303000000004</c:v>
                </c:pt>
                <c:pt idx="150">
                  <c:v>7033.2402000000002</c:v>
                </c:pt>
                <c:pt idx="151">
                  <c:v>12292.4697</c:v>
                </c:pt>
                <c:pt idx="152">
                  <c:v>11311.950199999999</c:v>
                </c:pt>
                <c:pt idx="153">
                  <c:v>5726.6602000000003</c:v>
                </c:pt>
                <c:pt idx="154">
                  <c:v>6740.7002000000002</c:v>
                </c:pt>
                <c:pt idx="155">
                  <c:v>1358.74</c:v>
                </c:pt>
                <c:pt idx="156">
                  <c:v>859.04</c:v>
                </c:pt>
                <c:pt idx="157">
                  <c:v>5047.1602000000003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2862.8798999999999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2265.1298999999999</c:v>
                </c:pt>
                <c:pt idx="169">
                  <c:v>2.2999999999999998</c:v>
                </c:pt>
                <c:pt idx="170">
                  <c:v>1.9E-2</c:v>
                </c:pt>
                <c:pt idx="171">
                  <c:v>32.119999999999997</c:v>
                </c:pt>
                <c:pt idx="172">
                  <c:v>0.50900000000000001</c:v>
                </c:pt>
                <c:pt idx="173">
                  <c:v>0</c:v>
                </c:pt>
                <c:pt idx="174">
                  <c:v>0</c:v>
                </c:pt>
                <c:pt idx="175">
                  <c:v>2989.21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1.97</c:v>
                </c:pt>
                <c:pt idx="181">
                  <c:v>0</c:v>
                </c:pt>
                <c:pt idx="182">
                  <c:v>0.41199999999999998</c:v>
                </c:pt>
                <c:pt idx="183">
                  <c:v>5.18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6.42</c:v>
                </c:pt>
                <c:pt idx="187">
                  <c:v>1.0780000000000001</c:v>
                </c:pt>
                <c:pt idx="188">
                  <c:v>6.55</c:v>
                </c:pt>
                <c:pt idx="189">
                  <c:v>0</c:v>
                </c:pt>
                <c:pt idx="190">
                  <c:v>2.54</c:v>
                </c:pt>
                <c:pt idx="191">
                  <c:v>1.46</c:v>
                </c:pt>
                <c:pt idx="192">
                  <c:v>3.62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0.4395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366</c:v>
                </c:pt>
                <c:pt idx="201">
                  <c:v>5.6</c:v>
                </c:pt>
                <c:pt idx="202">
                  <c:v>0</c:v>
                </c:pt>
                <c:pt idx="203">
                  <c:v>2.1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0.53200000000000003</c:v>
                </c:pt>
                <c:pt idx="212">
                  <c:v>4.28</c:v>
                </c:pt>
                <c:pt idx="213">
                  <c:v>1.3859999999999999</c:v>
                </c:pt>
                <c:pt idx="214">
                  <c:v>7.09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20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1.04</c:v>
                </c:pt>
                <c:pt idx="225">
                  <c:v>0.04</c:v>
                </c:pt>
                <c:pt idx="226">
                  <c:v>7</c:v>
                </c:pt>
                <c:pt idx="227">
                  <c:v>46.4</c:v>
                </c:pt>
                <c:pt idx="228">
                  <c:v>1.24</c:v>
                </c:pt>
                <c:pt idx="229">
                  <c:v>0.32</c:v>
                </c:pt>
                <c:pt idx="230">
                  <c:v>0.2</c:v>
                </c:pt>
                <c:pt idx="231">
                  <c:v>0.125</c:v>
                </c:pt>
                <c:pt idx="232">
                  <c:v>2.36</c:v>
                </c:pt>
                <c:pt idx="233">
                  <c:v>3.89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1.48</c:v>
                </c:pt>
                <c:pt idx="239">
                  <c:v>0.81</c:v>
                </c:pt>
                <c:pt idx="240">
                  <c:v>0</c:v>
                </c:pt>
                <c:pt idx="241">
                  <c:v>8.9499999999999993</c:v>
                </c:pt>
                <c:pt idx="242">
                  <c:v>2.68</c:v>
                </c:pt>
                <c:pt idx="243">
                  <c:v>35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3.75</c:v>
                </c:pt>
                <c:pt idx="248">
                  <c:v>0.73799999999999999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32.92</c:v>
                </c:pt>
                <c:pt idx="253">
                  <c:v>5.32</c:v>
                </c:pt>
                <c:pt idx="254">
                  <c:v>2.59</c:v>
                </c:pt>
                <c:pt idx="255">
                  <c:v>0</c:v>
                </c:pt>
                <c:pt idx="256">
                  <c:v>0.63</c:v>
                </c:pt>
                <c:pt idx="257">
                  <c:v>26</c:v>
                </c:pt>
                <c:pt idx="258">
                  <c:v>4.2699999999999996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3.05</c:v>
                </c:pt>
                <c:pt idx="262">
                  <c:v>0.51</c:v>
                </c:pt>
                <c:pt idx="263">
                  <c:v>43.3</c:v>
                </c:pt>
                <c:pt idx="264">
                  <c:v>8817.8096000000005</c:v>
                </c:pt>
                <c:pt idx="265">
                  <c:v>3.64</c:v>
                </c:pt>
                <c:pt idx="266">
                  <c:v>1.55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2.76</c:v>
                </c:pt>
                <c:pt idx="274">
                  <c:v>1.8</c:v>
                </c:pt>
                <c:pt idx="275">
                  <c:v>0.86</c:v>
                </c:pt>
                <c:pt idx="276">
                  <c:v>26.6</c:v>
                </c:pt>
                <c:pt idx="277">
                  <c:v>0</c:v>
                </c:pt>
                <c:pt idx="278">
                  <c:v>0</c:v>
                </c:pt>
                <c:pt idx="279">
                  <c:v>38.5</c:v>
                </c:pt>
                <c:pt idx="280">
                  <c:v>37</c:v>
                </c:pt>
                <c:pt idx="281">
                  <c:v>2.42</c:v>
                </c:pt>
                <c:pt idx="282">
                  <c:v>1.89</c:v>
                </c:pt>
                <c:pt idx="283">
                  <c:v>17.7</c:v>
                </c:pt>
                <c:pt idx="284">
                  <c:v>8.3000000000000007</c:v>
                </c:pt>
                <c:pt idx="285">
                  <c:v>2.2999999999999998</c:v>
                </c:pt>
                <c:pt idx="286">
                  <c:v>4.46</c:v>
                </c:pt>
                <c:pt idx="287">
                  <c:v>0.84799999999999998</c:v>
                </c:pt>
                <c:pt idx="288">
                  <c:v>16.399999999999999</c:v>
                </c:pt>
                <c:pt idx="289">
                  <c:v>12.86</c:v>
                </c:pt>
                <c:pt idx="290">
                  <c:v>0.92200000000000004</c:v>
                </c:pt>
                <c:pt idx="291">
                  <c:v>6.6</c:v>
                </c:pt>
                <c:pt idx="292">
                  <c:v>3.96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8.2639999999999993</c:v>
                </c:pt>
                <c:pt idx="296">
                  <c:v>1E-3</c:v>
                </c:pt>
                <c:pt idx="297">
                  <c:v>8.5399999999999991</c:v>
                </c:pt>
                <c:pt idx="298">
                  <c:v>0.33300000000000002</c:v>
                </c:pt>
                <c:pt idx="299">
                  <c:v>8.66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14.5</c:v>
                </c:pt>
                <c:pt idx="304">
                  <c:v>4.34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0.42599999999999999</c:v>
                </c:pt>
                <c:pt idx="309">
                  <c:v>1.4179999999999999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7.79</c:v>
                </c:pt>
                <c:pt idx="313">
                  <c:v>5.9</c:v>
                </c:pt>
                <c:pt idx="314">
                  <c:v>6.0000000000000001E-3</c:v>
                </c:pt>
                <c:pt idx="315">
                  <c:v>6.21</c:v>
                </c:pt>
                <c:pt idx="316">
                  <c:v>6.08</c:v>
                </c:pt>
                <c:pt idx="317">
                  <c:v>1.73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4465.7798000000003</c:v>
                </c:pt>
                <c:pt idx="321">
                  <c:v>0</c:v>
                </c:pt>
                <c:pt idx="322">
                  <c:v>0.20050000000000001</c:v>
                </c:pt>
                <c:pt idx="323">
                  <c:v>2</c:v>
                </c:pt>
                <c:pt idx="324">
                  <c:v>13.42</c:v>
                </c:pt>
                <c:pt idx="325">
                  <c:v>1.24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0.34799999999999998</c:v>
                </c:pt>
                <c:pt idx="330">
                  <c:v>0.44</c:v>
                </c:pt>
                <c:pt idx="331">
                  <c:v>0</c:v>
                </c:pt>
                <c:pt idx="332">
                  <c:v>1.7949999999999999</c:v>
                </c:pt>
                <c:pt idx="333">
                  <c:v>0</c:v>
                </c:pt>
                <c:pt idx="334">
                  <c:v>3.07</c:v>
                </c:pt>
                <c:pt idx="335">
                  <c:v>0.61599999999999999</c:v>
                </c:pt>
                <c:pt idx="336">
                  <c:v>8.0399999999999991</c:v>
                </c:pt>
                <c:pt idx="337">
                  <c:v>0.628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55.4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1.34</c:v>
                </c:pt>
                <c:pt idx="352">
                  <c:v>2</c:v>
                </c:pt>
                <c:pt idx="353">
                  <c:v>0.16800000000000001</c:v>
                </c:pt>
                <c:pt idx="354">
                  <c:v>1.56</c:v>
                </c:pt>
                <c:pt idx="355">
                  <c:v>0.76500000000000001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0.26200000000000001</c:v>
                </c:pt>
                <c:pt idx="359">
                  <c:v>0.44800000000000001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9</c:v>
                </c:pt>
                <c:pt idx="3">
                  <c:v>3.13</c:v>
                </c:pt>
                <c:pt idx="4">
                  <c:v>0.49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29.51</c:v>
                </c:pt>
                <c:pt idx="9">
                  <c:v>2.97</c:v>
                </c:pt>
                <c:pt idx="10">
                  <c:v>0</c:v>
                </c:pt>
                <c:pt idx="11">
                  <c:v>6.28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9.57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5.5</c:v>
                </c:pt>
                <c:pt idx="21">
                  <c:v>3.782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14.68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4.17</c:v>
                </c:pt>
                <c:pt idx="35">
                  <c:v>7.26</c:v>
                </c:pt>
                <c:pt idx="36">
                  <c:v>0</c:v>
                </c:pt>
                <c:pt idx="37">
                  <c:v>0</c:v>
                </c:pt>
                <c:pt idx="38">
                  <c:v>1.39</c:v>
                </c:pt>
                <c:pt idx="39">
                  <c:v>0</c:v>
                </c:pt>
                <c:pt idx="40">
                  <c:v>2610.4299000000001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13.55</c:v>
                </c:pt>
                <c:pt idx="44">
                  <c:v>1.0900000000000001</c:v>
                </c:pt>
                <c:pt idx="45">
                  <c:v>0</c:v>
                </c:pt>
                <c:pt idx="46">
                  <c:v>2.06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7.2</c:v>
                </c:pt>
                <c:pt idx="53">
                  <c:v>12.3</c:v>
                </c:pt>
                <c:pt idx="54">
                  <c:v>2.06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8.3800000000000008</c:v>
                </c:pt>
                <c:pt idx="60">
                  <c:v>2.2200000000000002</c:v>
                </c:pt>
                <c:pt idx="61">
                  <c:v>0</c:v>
                </c:pt>
                <c:pt idx="62">
                  <c:v>1.014</c:v>
                </c:pt>
                <c:pt idx="63">
                  <c:v>3.085</c:v>
                </c:pt>
                <c:pt idx="64">
                  <c:v>14.96</c:v>
                </c:pt>
                <c:pt idx="65">
                  <c:v>7</c:v>
                </c:pt>
                <c:pt idx="66">
                  <c:v>1.722</c:v>
                </c:pt>
                <c:pt idx="67">
                  <c:v>10.8</c:v>
                </c:pt>
                <c:pt idx="68">
                  <c:v>7.15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20713.710899999998</c:v>
                </c:pt>
                <c:pt idx="73">
                  <c:v>0</c:v>
                </c:pt>
                <c:pt idx="74">
                  <c:v>18.05</c:v>
                </c:pt>
                <c:pt idx="75">
                  <c:v>11.5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0.38600000000000001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3.89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</c:v>
                </c:pt>
                <c:pt idx="94">
                  <c:v>20</c:v>
                </c:pt>
                <c:pt idx="95">
                  <c:v>0</c:v>
                </c:pt>
                <c:pt idx="96">
                  <c:v>3.6949999999999998</c:v>
                </c:pt>
                <c:pt idx="97">
                  <c:v>0</c:v>
                </c:pt>
                <c:pt idx="98">
                  <c:v>0</c:v>
                </c:pt>
                <c:pt idx="99">
                  <c:v>5.35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2.35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1.32</c:v>
                </c:pt>
                <c:pt idx="108">
                  <c:v>7.9000000000000001E-2</c:v>
                </c:pt>
                <c:pt idx="109">
                  <c:v>8.42</c:v>
                </c:pt>
                <c:pt idx="110">
                  <c:v>2.57</c:v>
                </c:pt>
                <c:pt idx="111">
                  <c:v>0</c:v>
                </c:pt>
                <c:pt idx="112">
                  <c:v>1.96</c:v>
                </c:pt>
                <c:pt idx="113">
                  <c:v>4.0350000000000001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14.46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3.4249999999999998</c:v>
                </c:pt>
                <c:pt idx="127">
                  <c:v>2.06</c:v>
                </c:pt>
                <c:pt idx="128">
                  <c:v>0</c:v>
                </c:pt>
                <c:pt idx="129">
                  <c:v>6.36</c:v>
                </c:pt>
                <c:pt idx="130">
                  <c:v>3.77</c:v>
                </c:pt>
                <c:pt idx="131">
                  <c:v>0</c:v>
                </c:pt>
                <c:pt idx="132">
                  <c:v>7.99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3.415</c:v>
                </c:pt>
                <c:pt idx="138">
                  <c:v>7.1599999999999997E-2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0</c:v>
                </c:pt>
                <c:pt idx="143">
                  <c:v>1.3149999999999999</c:v>
                </c:pt>
                <c:pt idx="144">
                  <c:v>0.40600000000000003</c:v>
                </c:pt>
                <c:pt idx="145">
                  <c:v>4.4000000000000004</c:v>
                </c:pt>
                <c:pt idx="146">
                  <c:v>5584.9902000000002</c:v>
                </c:pt>
                <c:pt idx="147">
                  <c:v>9699.2803000000004</c:v>
                </c:pt>
                <c:pt idx="148">
                  <c:v>5876.98</c:v>
                </c:pt>
                <c:pt idx="149">
                  <c:v>8753.0596000000005</c:v>
                </c:pt>
                <c:pt idx="150">
                  <c:v>6698.6400999999996</c:v>
                </c:pt>
                <c:pt idx="151">
                  <c:v>11915.049800000001</c:v>
                </c:pt>
                <c:pt idx="152">
                  <c:v>9092.5195000000003</c:v>
                </c:pt>
                <c:pt idx="153">
                  <c:v>5562.21</c:v>
                </c:pt>
                <c:pt idx="154">
                  <c:v>6560.9502000000002</c:v>
                </c:pt>
                <c:pt idx="155">
                  <c:v>1320.9399000000001</c:v>
                </c:pt>
                <c:pt idx="156">
                  <c:v>0</c:v>
                </c:pt>
                <c:pt idx="157">
                  <c:v>4861.7002000000002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2776.3301000000001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2200.7199999999998</c:v>
                </c:pt>
                <c:pt idx="169">
                  <c:v>2.35</c:v>
                </c:pt>
                <c:pt idx="170">
                  <c:v>0</c:v>
                </c:pt>
                <c:pt idx="171">
                  <c:v>24.54</c:v>
                </c:pt>
                <c:pt idx="172">
                  <c:v>0.44600000000000001</c:v>
                </c:pt>
                <c:pt idx="173">
                  <c:v>0</c:v>
                </c:pt>
                <c:pt idx="174">
                  <c:v>0</c:v>
                </c:pt>
                <c:pt idx="175">
                  <c:v>2898.3998999999999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1.895</c:v>
                </c:pt>
                <c:pt idx="181">
                  <c:v>0</c:v>
                </c:pt>
                <c:pt idx="182">
                  <c:v>0.42849999999999999</c:v>
                </c:pt>
                <c:pt idx="183">
                  <c:v>5.24</c:v>
                </c:pt>
                <c:pt idx="184">
                  <c:v>0</c:v>
                </c:pt>
                <c:pt idx="185">
                  <c:v>0</c:v>
                </c:pt>
                <c:pt idx="186">
                  <c:v>6.78</c:v>
                </c:pt>
                <c:pt idx="187">
                  <c:v>1.022</c:v>
                </c:pt>
                <c:pt idx="188">
                  <c:v>5.79</c:v>
                </c:pt>
                <c:pt idx="189">
                  <c:v>0</c:v>
                </c:pt>
                <c:pt idx="190">
                  <c:v>2.4</c:v>
                </c:pt>
                <c:pt idx="191">
                  <c:v>1.48</c:v>
                </c:pt>
                <c:pt idx="192">
                  <c:v>3.85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0.47599999999999998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334</c:v>
                </c:pt>
                <c:pt idx="201">
                  <c:v>0</c:v>
                </c:pt>
                <c:pt idx="202">
                  <c:v>0.4</c:v>
                </c:pt>
                <c:pt idx="203">
                  <c:v>1.97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0.49199999999999999</c:v>
                </c:pt>
                <c:pt idx="212">
                  <c:v>0</c:v>
                </c:pt>
                <c:pt idx="213">
                  <c:v>1.198</c:v>
                </c:pt>
                <c:pt idx="214">
                  <c:v>7.22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21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0.93700000000000006</c:v>
                </c:pt>
                <c:pt idx="225">
                  <c:v>0</c:v>
                </c:pt>
                <c:pt idx="226">
                  <c:v>7.34</c:v>
                </c:pt>
                <c:pt idx="227">
                  <c:v>46.8</c:v>
                </c:pt>
                <c:pt idx="228">
                  <c:v>1.38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2.12</c:v>
                </c:pt>
                <c:pt idx="233">
                  <c:v>3.98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1.52</c:v>
                </c:pt>
                <c:pt idx="239">
                  <c:v>0.93</c:v>
                </c:pt>
                <c:pt idx="240">
                  <c:v>0</c:v>
                </c:pt>
                <c:pt idx="241">
                  <c:v>8.65</c:v>
                </c:pt>
                <c:pt idx="242">
                  <c:v>2.73</c:v>
                </c:pt>
                <c:pt idx="243">
                  <c:v>35.6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0.76600000000000001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29.2</c:v>
                </c:pt>
                <c:pt idx="253">
                  <c:v>5.22</c:v>
                </c:pt>
                <c:pt idx="254">
                  <c:v>2.5099999999999998</c:v>
                </c:pt>
                <c:pt idx="255">
                  <c:v>0.97199999999999998</c:v>
                </c:pt>
                <c:pt idx="256">
                  <c:v>0.56999999999999995</c:v>
                </c:pt>
                <c:pt idx="257">
                  <c:v>28.7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3.09</c:v>
                </c:pt>
                <c:pt idx="262">
                  <c:v>0</c:v>
                </c:pt>
                <c:pt idx="263">
                  <c:v>44.6</c:v>
                </c:pt>
                <c:pt idx="264">
                  <c:v>0</c:v>
                </c:pt>
                <c:pt idx="265">
                  <c:v>3.68</c:v>
                </c:pt>
                <c:pt idx="266">
                  <c:v>1.69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2.9</c:v>
                </c:pt>
                <c:pt idx="274">
                  <c:v>0</c:v>
                </c:pt>
                <c:pt idx="275">
                  <c:v>0.91</c:v>
                </c:pt>
                <c:pt idx="276">
                  <c:v>27.8</c:v>
                </c:pt>
                <c:pt idx="277">
                  <c:v>0</c:v>
                </c:pt>
                <c:pt idx="278">
                  <c:v>0.54</c:v>
                </c:pt>
                <c:pt idx="279">
                  <c:v>41.6</c:v>
                </c:pt>
                <c:pt idx="280">
                  <c:v>38.9</c:v>
                </c:pt>
                <c:pt idx="281">
                  <c:v>2.33</c:v>
                </c:pt>
                <c:pt idx="282">
                  <c:v>2.2200000000000002</c:v>
                </c:pt>
                <c:pt idx="283">
                  <c:v>19.100000000000001</c:v>
                </c:pt>
                <c:pt idx="284">
                  <c:v>7.91</c:v>
                </c:pt>
                <c:pt idx="285">
                  <c:v>2.36</c:v>
                </c:pt>
                <c:pt idx="286">
                  <c:v>0</c:v>
                </c:pt>
                <c:pt idx="287">
                  <c:v>0.82</c:v>
                </c:pt>
                <c:pt idx="288">
                  <c:v>17.059999999999999</c:v>
                </c:pt>
                <c:pt idx="289">
                  <c:v>12.36</c:v>
                </c:pt>
                <c:pt idx="290">
                  <c:v>0.98399999999999999</c:v>
                </c:pt>
                <c:pt idx="291">
                  <c:v>7.35</c:v>
                </c:pt>
                <c:pt idx="292">
                  <c:v>3.74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7.8719999999999999</c:v>
                </c:pt>
                <c:pt idx="296">
                  <c:v>0</c:v>
                </c:pt>
                <c:pt idx="297">
                  <c:v>8.1199999999999992</c:v>
                </c:pt>
                <c:pt idx="298">
                  <c:v>0</c:v>
                </c:pt>
                <c:pt idx="299">
                  <c:v>8.44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15.5</c:v>
                </c:pt>
                <c:pt idx="304">
                  <c:v>4.5350000000000001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0.41199999999999998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7.4</c:v>
                </c:pt>
                <c:pt idx="313">
                  <c:v>6</c:v>
                </c:pt>
                <c:pt idx="314">
                  <c:v>0</c:v>
                </c:pt>
                <c:pt idx="315">
                  <c:v>6.32</c:v>
                </c:pt>
                <c:pt idx="316">
                  <c:v>5.7</c:v>
                </c:pt>
                <c:pt idx="317">
                  <c:v>1.69</c:v>
                </c:pt>
                <c:pt idx="318">
                  <c:v>0</c:v>
                </c:pt>
                <c:pt idx="319">
                  <c:v>0</c:v>
                </c:pt>
                <c:pt idx="320">
                  <c:v>4338.7997999999998</c:v>
                </c:pt>
                <c:pt idx="321">
                  <c:v>0</c:v>
                </c:pt>
                <c:pt idx="322">
                  <c:v>0.188</c:v>
                </c:pt>
                <c:pt idx="323">
                  <c:v>0</c:v>
                </c:pt>
                <c:pt idx="324">
                  <c:v>14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0.35699999999999998</c:v>
                </c:pt>
                <c:pt idx="330">
                  <c:v>0</c:v>
                </c:pt>
                <c:pt idx="331">
                  <c:v>1.04</c:v>
                </c:pt>
                <c:pt idx="332">
                  <c:v>1.665</c:v>
                </c:pt>
                <c:pt idx="333">
                  <c:v>6.9000000000000006E-2</c:v>
                </c:pt>
                <c:pt idx="334">
                  <c:v>3.28</c:v>
                </c:pt>
                <c:pt idx="335">
                  <c:v>0</c:v>
                </c:pt>
                <c:pt idx="336">
                  <c:v>7.7</c:v>
                </c:pt>
                <c:pt idx="337">
                  <c:v>0.60199999999999998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53.3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1.26</c:v>
                </c:pt>
                <c:pt idx="352">
                  <c:v>1.89</c:v>
                </c:pt>
                <c:pt idx="353">
                  <c:v>0</c:v>
                </c:pt>
                <c:pt idx="354">
                  <c:v>1.4950000000000001</c:v>
                </c:pt>
                <c:pt idx="355">
                  <c:v>0.73</c:v>
                </c:pt>
                <c:pt idx="356">
                  <c:v>0</c:v>
                </c:pt>
                <c:pt idx="357">
                  <c:v>0</c:v>
                </c:pt>
                <c:pt idx="358">
                  <c:v>0.27800000000000002</c:v>
                </c:pt>
                <c:pt idx="359">
                  <c:v>0.442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23</c:v>
                </c:pt>
                <c:pt idx="2">
                  <c:v>52</c:v>
                </c:pt>
                <c:pt idx="3">
                  <c:v>0</c:v>
                </c:pt>
                <c:pt idx="4">
                  <c:v>26</c:v>
                </c:pt>
                <c:pt idx="5">
                  <c:v>0</c:v>
                </c:pt>
                <c:pt idx="6">
                  <c:v>48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14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13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14</c:v>
                </c:pt>
                <c:pt idx="53">
                  <c:v>0</c:v>
                </c:pt>
                <c:pt idx="54">
                  <c:v>15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27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10</c:v>
                </c:pt>
                <c:pt idx="65">
                  <c:v>0</c:v>
                </c:pt>
                <c:pt idx="66">
                  <c:v>14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36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27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47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32</c:v>
                </c:pt>
                <c:pt idx="97">
                  <c:v>0</c:v>
                </c:pt>
                <c:pt idx="98">
                  <c:v>32</c:v>
                </c:pt>
                <c:pt idx="99">
                  <c:v>37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14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1</c:v>
                </c:pt>
                <c:pt idx="108">
                  <c:v>24</c:v>
                </c:pt>
                <c:pt idx="109">
                  <c:v>48</c:v>
                </c:pt>
                <c:pt idx="110">
                  <c:v>11</c:v>
                </c:pt>
                <c:pt idx="111">
                  <c:v>29</c:v>
                </c:pt>
                <c:pt idx="112">
                  <c:v>26</c:v>
                </c:pt>
                <c:pt idx="113">
                  <c:v>13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14</c:v>
                </c:pt>
                <c:pt idx="124">
                  <c:v>0</c:v>
                </c:pt>
                <c:pt idx="125">
                  <c:v>0</c:v>
                </c:pt>
                <c:pt idx="126">
                  <c:v>12</c:v>
                </c:pt>
                <c:pt idx="127">
                  <c:v>13</c:v>
                </c:pt>
                <c:pt idx="128">
                  <c:v>0</c:v>
                </c:pt>
                <c:pt idx="129">
                  <c:v>37</c:v>
                </c:pt>
                <c:pt idx="130">
                  <c:v>33</c:v>
                </c:pt>
                <c:pt idx="131">
                  <c:v>10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13</c:v>
                </c:pt>
                <c:pt idx="138">
                  <c:v>49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37</c:v>
                </c:pt>
                <c:pt idx="144">
                  <c:v>14</c:v>
                </c:pt>
                <c:pt idx="145">
                  <c:v>0</c:v>
                </c:pt>
                <c:pt idx="146">
                  <c:v>0</c:v>
                </c:pt>
                <c:pt idx="147">
                  <c:v>31</c:v>
                </c:pt>
                <c:pt idx="148">
                  <c:v>28</c:v>
                </c:pt>
                <c:pt idx="149">
                  <c:v>0</c:v>
                </c:pt>
                <c:pt idx="150">
                  <c:v>1</c:v>
                </c:pt>
                <c:pt idx="151">
                  <c:v>17</c:v>
                </c:pt>
                <c:pt idx="152">
                  <c:v>0</c:v>
                </c:pt>
                <c:pt idx="153">
                  <c:v>29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22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35</c:v>
                </c:pt>
                <c:pt idx="181">
                  <c:v>0</c:v>
                </c:pt>
                <c:pt idx="182">
                  <c:v>0</c:v>
                </c:pt>
                <c:pt idx="183">
                  <c:v>17</c:v>
                </c:pt>
                <c:pt idx="184">
                  <c:v>0</c:v>
                </c:pt>
                <c:pt idx="185">
                  <c:v>0</c:v>
                </c:pt>
                <c:pt idx="186">
                  <c:v>24</c:v>
                </c:pt>
                <c:pt idx="187">
                  <c:v>7</c:v>
                </c:pt>
                <c:pt idx="188">
                  <c:v>0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14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4</c:v>
                </c:pt>
                <c:pt idx="201">
                  <c:v>0</c:v>
                </c:pt>
                <c:pt idx="202">
                  <c:v>0</c:v>
                </c:pt>
                <c:pt idx="203">
                  <c:v>14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14</c:v>
                </c:pt>
                <c:pt idx="214">
                  <c:v>40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0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30</c:v>
                </c:pt>
                <c:pt idx="227">
                  <c:v>0</c:v>
                </c:pt>
                <c:pt idx="228">
                  <c:v>34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16</c:v>
                </c:pt>
                <c:pt idx="233">
                  <c:v>37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24</c:v>
                </c:pt>
                <c:pt idx="240">
                  <c:v>0</c:v>
                </c:pt>
                <c:pt idx="241">
                  <c:v>19</c:v>
                </c:pt>
                <c:pt idx="242">
                  <c:v>29</c:v>
                </c:pt>
                <c:pt idx="243">
                  <c:v>54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13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15</c:v>
                </c:pt>
                <c:pt idx="254">
                  <c:v>14</c:v>
                </c:pt>
                <c:pt idx="255">
                  <c:v>52</c:v>
                </c:pt>
                <c:pt idx="256">
                  <c:v>7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24</c:v>
                </c:pt>
                <c:pt idx="262">
                  <c:v>0</c:v>
                </c:pt>
                <c:pt idx="263">
                  <c:v>18</c:v>
                </c:pt>
                <c:pt idx="264">
                  <c:v>0</c:v>
                </c:pt>
                <c:pt idx="265">
                  <c:v>0</c:v>
                </c:pt>
                <c:pt idx="266">
                  <c:v>25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27</c:v>
                </c:pt>
                <c:pt idx="281">
                  <c:v>0</c:v>
                </c:pt>
                <c:pt idx="282">
                  <c:v>0</c:v>
                </c:pt>
                <c:pt idx="283">
                  <c:v>34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21</c:v>
                </c:pt>
                <c:pt idx="288">
                  <c:v>0</c:v>
                </c:pt>
                <c:pt idx="289">
                  <c:v>14</c:v>
                </c:pt>
                <c:pt idx="290">
                  <c:v>0</c:v>
                </c:pt>
                <c:pt idx="291">
                  <c:v>9</c:v>
                </c:pt>
                <c:pt idx="292">
                  <c:v>23</c:v>
                </c:pt>
                <c:pt idx="293">
                  <c:v>0</c:v>
                </c:pt>
                <c:pt idx="294">
                  <c:v>0</c:v>
                </c:pt>
                <c:pt idx="295">
                  <c:v>11</c:v>
                </c:pt>
                <c:pt idx="296">
                  <c:v>0</c:v>
                </c:pt>
                <c:pt idx="297">
                  <c:v>25</c:v>
                </c:pt>
                <c:pt idx="298">
                  <c:v>8</c:v>
                </c:pt>
                <c:pt idx="299">
                  <c:v>12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38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14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1</c:v>
                </c:pt>
                <c:pt idx="313">
                  <c:v>28</c:v>
                </c:pt>
                <c:pt idx="314">
                  <c:v>0</c:v>
                </c:pt>
                <c:pt idx="315">
                  <c:v>47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3</c:v>
                </c:pt>
                <c:pt idx="323">
                  <c:v>0</c:v>
                </c:pt>
                <c:pt idx="324">
                  <c:v>31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7</c:v>
                </c:pt>
                <c:pt idx="331">
                  <c:v>41</c:v>
                </c:pt>
                <c:pt idx="332">
                  <c:v>12</c:v>
                </c:pt>
                <c:pt idx="333">
                  <c:v>36</c:v>
                </c:pt>
                <c:pt idx="334">
                  <c:v>47</c:v>
                </c:pt>
                <c:pt idx="335">
                  <c:v>42</c:v>
                </c:pt>
                <c:pt idx="336">
                  <c:v>25</c:v>
                </c:pt>
                <c:pt idx="337">
                  <c:v>26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20</c:v>
                </c:pt>
                <c:pt idx="355">
                  <c:v>48</c:v>
                </c:pt>
                <c:pt idx="356">
                  <c:v>0</c:v>
                </c:pt>
                <c:pt idx="357">
                  <c:v>8</c:v>
                </c:pt>
                <c:pt idx="358">
                  <c:v>36</c:v>
                </c:pt>
                <c:pt idx="359">
                  <c:v>23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5</c:v>
                </c:pt>
                <c:pt idx="2">
                  <c:v>44</c:v>
                </c:pt>
                <c:pt idx="3">
                  <c:v>0</c:v>
                </c:pt>
                <c:pt idx="4">
                  <c:v>16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33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44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18</c:v>
                </c:pt>
                <c:pt idx="53">
                  <c:v>7</c:v>
                </c:pt>
                <c:pt idx="54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21</c:v>
                </c:pt>
                <c:pt idx="65">
                  <c:v>0</c:v>
                </c:pt>
                <c:pt idx="66">
                  <c:v>5</c:v>
                </c:pt>
                <c:pt idx="67">
                  <c:v>0</c:v>
                </c:pt>
                <c:pt idx="68">
                  <c:v>18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</c:v>
                </c:pt>
                <c:pt idx="81">
                  <c:v>0</c:v>
                </c:pt>
                <c:pt idx="82">
                  <c:v>11</c:v>
                </c:pt>
                <c:pt idx="83">
                  <c:v>3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19</c:v>
                </c:pt>
                <c:pt idx="108">
                  <c:v>1</c:v>
                </c:pt>
                <c:pt idx="109">
                  <c:v>0</c:v>
                </c:pt>
                <c:pt idx="110">
                  <c:v>4</c:v>
                </c:pt>
                <c:pt idx="111">
                  <c:v>0</c:v>
                </c:pt>
                <c:pt idx="112">
                  <c:v>43</c:v>
                </c:pt>
                <c:pt idx="113">
                  <c:v>16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23</c:v>
                </c:pt>
                <c:pt idx="124">
                  <c:v>0</c:v>
                </c:pt>
                <c:pt idx="125">
                  <c:v>11</c:v>
                </c:pt>
                <c:pt idx="126">
                  <c:v>22</c:v>
                </c:pt>
                <c:pt idx="127">
                  <c:v>34</c:v>
                </c:pt>
                <c:pt idx="128">
                  <c:v>0</c:v>
                </c:pt>
                <c:pt idx="129">
                  <c:v>10</c:v>
                </c:pt>
                <c:pt idx="130">
                  <c:v>43</c:v>
                </c:pt>
                <c:pt idx="131">
                  <c:v>14</c:v>
                </c:pt>
                <c:pt idx="132">
                  <c:v>10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21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15</c:v>
                </c:pt>
                <c:pt idx="143">
                  <c:v>26</c:v>
                </c:pt>
                <c:pt idx="144">
                  <c:v>26</c:v>
                </c:pt>
                <c:pt idx="145">
                  <c:v>9</c:v>
                </c:pt>
                <c:pt idx="146">
                  <c:v>0</c:v>
                </c:pt>
                <c:pt idx="147">
                  <c:v>0</c:v>
                </c:pt>
                <c:pt idx="148">
                  <c:v>5</c:v>
                </c:pt>
                <c:pt idx="149">
                  <c:v>0</c:v>
                </c:pt>
                <c:pt idx="150">
                  <c:v>3</c:v>
                </c:pt>
                <c:pt idx="151">
                  <c:v>20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28</c:v>
                </c:pt>
                <c:pt idx="157">
                  <c:v>3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10</c:v>
                </c:pt>
                <c:pt idx="170">
                  <c:v>0</c:v>
                </c:pt>
                <c:pt idx="171">
                  <c:v>0</c:v>
                </c:pt>
                <c:pt idx="172">
                  <c:v>37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30</c:v>
                </c:pt>
                <c:pt idx="183">
                  <c:v>7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36</c:v>
                </c:pt>
                <c:pt idx="188">
                  <c:v>0</c:v>
                </c:pt>
                <c:pt idx="189">
                  <c:v>0</c:v>
                </c:pt>
                <c:pt idx="190">
                  <c:v>39</c:v>
                </c:pt>
                <c:pt idx="191">
                  <c:v>17</c:v>
                </c:pt>
                <c:pt idx="192">
                  <c:v>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3</c:v>
                </c:pt>
                <c:pt idx="227">
                  <c:v>0</c:v>
                </c:pt>
                <c:pt idx="228">
                  <c:v>25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31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9</c:v>
                </c:pt>
                <c:pt idx="240">
                  <c:v>0</c:v>
                </c:pt>
                <c:pt idx="241">
                  <c:v>0</c:v>
                </c:pt>
                <c:pt idx="242">
                  <c:v>3</c:v>
                </c:pt>
                <c:pt idx="243">
                  <c:v>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7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12</c:v>
                </c:pt>
                <c:pt idx="253">
                  <c:v>0</c:v>
                </c:pt>
                <c:pt idx="254">
                  <c:v>0</c:v>
                </c:pt>
                <c:pt idx="255">
                  <c:v>37</c:v>
                </c:pt>
                <c:pt idx="256">
                  <c:v>20</c:v>
                </c:pt>
                <c:pt idx="257">
                  <c:v>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13</c:v>
                </c:pt>
                <c:pt idx="266">
                  <c:v>3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25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19</c:v>
                </c:pt>
                <c:pt idx="283">
                  <c:v>5</c:v>
                </c:pt>
                <c:pt idx="284">
                  <c:v>0</c:v>
                </c:pt>
                <c:pt idx="285">
                  <c:v>25</c:v>
                </c:pt>
                <c:pt idx="286">
                  <c:v>0</c:v>
                </c:pt>
                <c:pt idx="287">
                  <c:v>0</c:v>
                </c:pt>
                <c:pt idx="288">
                  <c:v>4</c:v>
                </c:pt>
                <c:pt idx="289">
                  <c:v>20</c:v>
                </c:pt>
                <c:pt idx="290">
                  <c:v>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24</c:v>
                </c:pt>
                <c:pt idx="296">
                  <c:v>0</c:v>
                </c:pt>
                <c:pt idx="297">
                  <c:v>34</c:v>
                </c:pt>
                <c:pt idx="298">
                  <c:v>14</c:v>
                </c:pt>
                <c:pt idx="299">
                  <c:v>44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2</c:v>
                </c:pt>
                <c:pt idx="304">
                  <c:v>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21</c:v>
                </c:pt>
                <c:pt idx="309">
                  <c:v>6</c:v>
                </c:pt>
                <c:pt idx="310">
                  <c:v>15</c:v>
                </c:pt>
                <c:pt idx="311">
                  <c:v>0</c:v>
                </c:pt>
                <c:pt idx="312">
                  <c:v>8</c:v>
                </c:pt>
                <c:pt idx="313">
                  <c:v>19</c:v>
                </c:pt>
                <c:pt idx="314">
                  <c:v>0</c:v>
                </c:pt>
                <c:pt idx="315">
                  <c:v>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</c:v>
                </c:pt>
                <c:pt idx="323">
                  <c:v>0</c:v>
                </c:pt>
                <c:pt idx="324">
                  <c:v>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3</c:v>
                </c:pt>
                <c:pt idx="330">
                  <c:v>13</c:v>
                </c:pt>
                <c:pt idx="331">
                  <c:v>36</c:v>
                </c:pt>
                <c:pt idx="332">
                  <c:v>27</c:v>
                </c:pt>
                <c:pt idx="333">
                  <c:v>9</c:v>
                </c:pt>
                <c:pt idx="334">
                  <c:v>7</c:v>
                </c:pt>
                <c:pt idx="335">
                  <c:v>44</c:v>
                </c:pt>
                <c:pt idx="336">
                  <c:v>43</c:v>
                </c:pt>
                <c:pt idx="337">
                  <c:v>50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28</c:v>
                </c:pt>
                <c:pt idx="355">
                  <c:v>0</c:v>
                </c:pt>
                <c:pt idx="356">
                  <c:v>0</c:v>
                </c:pt>
                <c:pt idx="357">
                  <c:v>14</c:v>
                </c:pt>
                <c:pt idx="358">
                  <c:v>7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2.0099999999999998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0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1.6719999999999999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9.74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2.93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3.0950000000000002</c:v>
                </c:pt>
                <c:pt idx="97">
                  <c:v>0</c:v>
                </c:pt>
                <c:pt idx="98">
                  <c:v>0.81</c:v>
                </c:pt>
                <c:pt idx="99">
                  <c:v>5.4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7.94</c:v>
                </c:pt>
                <c:pt idx="110">
                  <c:v>2.52</c:v>
                </c:pt>
                <c:pt idx="111">
                  <c:v>3.3</c:v>
                </c:pt>
                <c:pt idx="112">
                  <c:v>2.08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2.17</c:v>
                </c:pt>
                <c:pt idx="128">
                  <c:v>0</c:v>
                </c:pt>
                <c:pt idx="129">
                  <c:v>6.28</c:v>
                </c:pt>
                <c:pt idx="130">
                  <c:v>3.87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6.6000000000000003E-2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1.365</c:v>
                </c:pt>
                <c:pt idx="144">
                  <c:v>0.49099999999999999</c:v>
                </c:pt>
                <c:pt idx="145">
                  <c:v>0</c:v>
                </c:pt>
                <c:pt idx="146">
                  <c:v>0</c:v>
                </c:pt>
                <c:pt idx="147">
                  <c:v>8571.7695000000003</c:v>
                </c:pt>
                <c:pt idx="148">
                  <c:v>5759.8798999999999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5478.0497999999998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2806.55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1.88</c:v>
                </c:pt>
                <c:pt idx="181">
                  <c:v>0</c:v>
                </c:pt>
                <c:pt idx="182">
                  <c:v>0</c:v>
                </c:pt>
                <c:pt idx="183">
                  <c:v>5.26</c:v>
                </c:pt>
                <c:pt idx="184">
                  <c:v>0</c:v>
                </c:pt>
                <c:pt idx="185">
                  <c:v>0</c:v>
                </c:pt>
                <c:pt idx="186">
                  <c:v>6.12</c:v>
                </c:pt>
                <c:pt idx="187">
                  <c:v>1.0760000000000001</c:v>
                </c:pt>
                <c:pt idx="188">
                  <c:v>0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3.56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366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7.16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7.25</c:v>
                </c:pt>
                <c:pt idx="227">
                  <c:v>0</c:v>
                </c:pt>
                <c:pt idx="228">
                  <c:v>1.58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2.2400000000000002</c:v>
                </c:pt>
                <c:pt idx="233">
                  <c:v>3.51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8.9499999999999993</c:v>
                </c:pt>
                <c:pt idx="242">
                  <c:v>2.56</c:v>
                </c:pt>
                <c:pt idx="243">
                  <c:v>37.200000000000003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5.4</c:v>
                </c:pt>
                <c:pt idx="254">
                  <c:v>2.64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2.94</c:v>
                </c:pt>
                <c:pt idx="262">
                  <c:v>0</c:v>
                </c:pt>
                <c:pt idx="263">
                  <c:v>42.8</c:v>
                </c:pt>
                <c:pt idx="264">
                  <c:v>0</c:v>
                </c:pt>
                <c:pt idx="265">
                  <c:v>0</c:v>
                </c:pt>
                <c:pt idx="266">
                  <c:v>1.48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0</c:v>
                </c:pt>
                <c:pt idx="280">
                  <c:v>35.9</c:v>
                </c:pt>
                <c:pt idx="281">
                  <c:v>0</c:v>
                </c:pt>
                <c:pt idx="282">
                  <c:v>0</c:v>
                </c:pt>
                <c:pt idx="283">
                  <c:v>17.86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0.80600000000000005</c:v>
                </c:pt>
                <c:pt idx="288">
                  <c:v>0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3.05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7.6</c:v>
                </c:pt>
                <c:pt idx="298">
                  <c:v>0.82</c:v>
                </c:pt>
                <c:pt idx="299">
                  <c:v>8.9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0</c:v>
                </c:pt>
                <c:pt idx="304">
                  <c:v>4.03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6.05</c:v>
                </c:pt>
                <c:pt idx="314">
                  <c:v>0</c:v>
                </c:pt>
                <c:pt idx="315">
                  <c:v>5.67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12.82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2.0699999999999998</c:v>
                </c:pt>
                <c:pt idx="335">
                  <c:v>0.71199999999999997</c:v>
                </c:pt>
                <c:pt idx="336">
                  <c:v>7.6</c:v>
                </c:pt>
                <c:pt idx="337">
                  <c:v>0.63800000000000001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1.38</c:v>
                </c:pt>
                <c:pt idx="355">
                  <c:v>0.77500000000000002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0.27</c:v>
                </c:pt>
                <c:pt idx="359">
                  <c:v>0.47799999999999998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1.494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1.36</c:v>
                </c:pt>
                <c:pt idx="108">
                  <c:v>0</c:v>
                </c:pt>
                <c:pt idx="109">
                  <c:v>0</c:v>
                </c:pt>
                <c:pt idx="110">
                  <c:v>2.39</c:v>
                </c:pt>
                <c:pt idx="111">
                  <c:v>0</c:v>
                </c:pt>
                <c:pt idx="112">
                  <c:v>1.93</c:v>
                </c:pt>
                <c:pt idx="113">
                  <c:v>3.77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13.13</c:v>
                </c:pt>
                <c:pt idx="124">
                  <c:v>0</c:v>
                </c:pt>
                <c:pt idx="125">
                  <c:v>0</c:v>
                </c:pt>
                <c:pt idx="126">
                  <c:v>3.39</c:v>
                </c:pt>
                <c:pt idx="127">
                  <c:v>1.865</c:v>
                </c:pt>
                <c:pt idx="128">
                  <c:v>0</c:v>
                </c:pt>
                <c:pt idx="129">
                  <c:v>6.03</c:v>
                </c:pt>
                <c:pt idx="130">
                  <c:v>3.53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3.27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0.29599999999999999</c:v>
                </c:pt>
                <c:pt idx="143">
                  <c:v>1.2450000000000001</c:v>
                </c:pt>
                <c:pt idx="144">
                  <c:v>0.45300000000000001</c:v>
                </c:pt>
                <c:pt idx="145">
                  <c:v>4.2300000000000004</c:v>
                </c:pt>
                <c:pt idx="146">
                  <c:v>0</c:v>
                </c:pt>
                <c:pt idx="147">
                  <c:v>0</c:v>
                </c:pt>
                <c:pt idx="148">
                  <c:v>5577.3397999999997</c:v>
                </c:pt>
                <c:pt idx="149">
                  <c:v>0</c:v>
                </c:pt>
                <c:pt idx="150">
                  <c:v>6735.9701999999997</c:v>
                </c:pt>
                <c:pt idx="151">
                  <c:v>10728.4004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425.69</c:v>
                </c:pt>
                <c:pt idx="157">
                  <c:v>4877.8100999999997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0.45900000000000002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0.42649999999999999</c:v>
                </c:pt>
                <c:pt idx="183">
                  <c:v>5.12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0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350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6.72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6.96</c:v>
                </c:pt>
                <c:pt idx="227">
                  <c:v>0</c:v>
                </c:pt>
                <c:pt idx="228">
                  <c:v>1.48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2.16</c:v>
                </c:pt>
                <c:pt idx="233">
                  <c:v>3.8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0</c:v>
                </c:pt>
                <c:pt idx="242">
                  <c:v>2.59</c:v>
                </c:pt>
                <c:pt idx="243">
                  <c:v>34.4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42.74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2.76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37</c:v>
                </c:pt>
                <c:pt idx="281">
                  <c:v>0</c:v>
                </c:pt>
                <c:pt idx="282">
                  <c:v>2.15</c:v>
                </c:pt>
                <c:pt idx="283">
                  <c:v>17.87</c:v>
                </c:pt>
                <c:pt idx="284">
                  <c:v>0</c:v>
                </c:pt>
                <c:pt idx="285">
                  <c:v>2.2000000000000002</c:v>
                </c:pt>
                <c:pt idx="286">
                  <c:v>0</c:v>
                </c:pt>
                <c:pt idx="287">
                  <c:v>0</c:v>
                </c:pt>
                <c:pt idx="288">
                  <c:v>16.5</c:v>
                </c:pt>
                <c:pt idx="289">
                  <c:v>11.7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7.0640000000000001</c:v>
                </c:pt>
                <c:pt idx="296">
                  <c:v>0</c:v>
                </c:pt>
                <c:pt idx="297">
                  <c:v>7</c:v>
                </c:pt>
                <c:pt idx="298">
                  <c:v>0</c:v>
                </c:pt>
                <c:pt idx="299">
                  <c:v>8.64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14.5</c:v>
                </c:pt>
                <c:pt idx="304">
                  <c:v>4.26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0.46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7.73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0.18340000000000001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0.34300000000000003</c:v>
                </c:pt>
                <c:pt idx="330">
                  <c:v>0</c:v>
                </c:pt>
                <c:pt idx="331">
                  <c:v>0</c:v>
                </c:pt>
                <c:pt idx="332">
                  <c:v>1.7350000000000001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7.1</c:v>
                </c:pt>
                <c:pt idx="337">
                  <c:v>0.57199999999999995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285751</xdr:colOff>
      <xdr:row>30</xdr:row>
      <xdr:rowOff>31750</xdr:rowOff>
    </xdr:from>
    <xdr:to>
      <xdr:col>9</xdr:col>
      <xdr:colOff>193210</xdr:colOff>
      <xdr:row>42</xdr:row>
      <xdr:rowOff>96605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998D3-90D8-157D-F000-8308E240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1" y="5842000"/>
          <a:ext cx="3960876" cy="1980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1" t="s">
        <v>0</v>
      </c>
      <c r="B1" s="132" t="s">
        <v>822</v>
      </c>
      <c r="C1" s="133" t="s">
        <v>823</v>
      </c>
      <c r="D1" s="133" t="s">
        <v>824</v>
      </c>
      <c r="E1" s="134" t="s">
        <v>825</v>
      </c>
      <c r="F1" s="133" t="s">
        <v>826</v>
      </c>
      <c r="G1" s="133" t="s">
        <v>827</v>
      </c>
      <c r="H1" s="135" t="s">
        <v>828</v>
      </c>
      <c r="I1" s="136" t="s">
        <v>1</v>
      </c>
      <c r="J1" s="137" t="s">
        <v>829</v>
      </c>
      <c r="K1" s="138" t="s">
        <v>830</v>
      </c>
      <c r="L1" s="133" t="s">
        <v>831</v>
      </c>
      <c r="M1" s="133" t="s">
        <v>2</v>
      </c>
      <c r="N1" s="135" t="s">
        <v>832</v>
      </c>
      <c r="O1" s="136" t="s">
        <v>833</v>
      </c>
      <c r="P1" s="136" t="s">
        <v>834</v>
      </c>
      <c r="Q1" s="136" t="s">
        <v>3</v>
      </c>
      <c r="R1" s="136" t="s">
        <v>835</v>
      </c>
      <c r="S1" s="136" t="s">
        <v>836</v>
      </c>
      <c r="T1" s="139" t="s">
        <v>837</v>
      </c>
      <c r="U1" s="133" t="s">
        <v>838</v>
      </c>
      <c r="V1" s="133" t="s">
        <v>839</v>
      </c>
      <c r="W1" s="133" t="s">
        <v>840</v>
      </c>
      <c r="X1" s="133" t="s">
        <v>841</v>
      </c>
      <c r="Y1" s="133" t="s">
        <v>842</v>
      </c>
      <c r="Z1" s="133" t="s">
        <v>843</v>
      </c>
      <c r="AA1" s="133" t="s">
        <v>844</v>
      </c>
      <c r="AB1" s="133" t="s">
        <v>845</v>
      </c>
      <c r="AC1" s="133" t="s">
        <v>846</v>
      </c>
      <c r="AD1" s="133" t="s">
        <v>847</v>
      </c>
      <c r="AE1" s="133" t="s">
        <v>848</v>
      </c>
      <c r="AF1" s="133" t="s">
        <v>849</v>
      </c>
      <c r="AG1" s="133" t="s">
        <v>850</v>
      </c>
      <c r="AH1" s="133" t="s">
        <v>851</v>
      </c>
      <c r="AI1" s="133" t="s">
        <v>852</v>
      </c>
      <c r="AJ1" s="133" t="s">
        <v>853</v>
      </c>
      <c r="AK1" s="133" t="s">
        <v>854</v>
      </c>
      <c r="AL1" s="133" t="s">
        <v>855</v>
      </c>
      <c r="AM1" s="133" t="s">
        <v>856</v>
      </c>
      <c r="AN1" s="133" t="s">
        <v>857</v>
      </c>
      <c r="AO1" s="133" t="s">
        <v>858</v>
      </c>
      <c r="AP1" s="133" t="s">
        <v>859</v>
      </c>
      <c r="AQ1" s="133" t="s">
        <v>860</v>
      </c>
      <c r="AR1" s="133" t="s">
        <v>861</v>
      </c>
      <c r="AS1" s="133" t="s">
        <v>862</v>
      </c>
      <c r="AT1" s="133" t="s">
        <v>863</v>
      </c>
      <c r="AU1" s="133" t="s">
        <v>864</v>
      </c>
      <c r="AV1" s="133" t="s">
        <v>865</v>
      </c>
      <c r="AW1" s="133" t="s">
        <v>866</v>
      </c>
      <c r="AX1" s="133" t="s">
        <v>867</v>
      </c>
      <c r="AY1" s="133" t="s">
        <v>868</v>
      </c>
      <c r="AZ1" s="133" t="s">
        <v>869</v>
      </c>
      <c r="BA1" s="133" t="s">
        <v>870</v>
      </c>
      <c r="BB1" s="133" t="s">
        <v>871</v>
      </c>
      <c r="BC1" s="133" t="s">
        <v>872</v>
      </c>
      <c r="BD1" s="133" t="s">
        <v>873</v>
      </c>
      <c r="BE1" s="133" t="s">
        <v>874</v>
      </c>
      <c r="BF1" s="133" t="s">
        <v>875</v>
      </c>
      <c r="BG1" s="133" t="s">
        <v>876</v>
      </c>
      <c r="BH1" s="133" t="s">
        <v>877</v>
      </c>
      <c r="BI1" s="133" t="s">
        <v>878</v>
      </c>
      <c r="BJ1" s="133" t="s">
        <v>879</v>
      </c>
      <c r="BK1" s="133" t="s">
        <v>880</v>
      </c>
      <c r="BL1" s="133" t="s">
        <v>881</v>
      </c>
      <c r="BM1" s="133" t="s">
        <v>882</v>
      </c>
      <c r="BN1" s="133" t="s">
        <v>883</v>
      </c>
      <c r="BO1" s="133" t="s">
        <v>884</v>
      </c>
      <c r="BP1" s="133" t="s">
        <v>885</v>
      </c>
      <c r="BQ1" s="133" t="s">
        <v>886</v>
      </c>
      <c r="BR1" s="133" t="s">
        <v>887</v>
      </c>
      <c r="BS1" s="133" t="s">
        <v>888</v>
      </c>
      <c r="BT1" s="133" t="s">
        <v>889</v>
      </c>
      <c r="BU1" s="133" t="s">
        <v>890</v>
      </c>
      <c r="BV1" s="133" t="s">
        <v>891</v>
      </c>
      <c r="BW1" s="133" t="s">
        <v>892</v>
      </c>
      <c r="BX1" s="133" t="s">
        <v>893</v>
      </c>
      <c r="BY1" s="133" t="s">
        <v>894</v>
      </c>
      <c r="BZ1" s="133" t="s">
        <v>895</v>
      </c>
      <c r="CA1" s="133" t="s">
        <v>896</v>
      </c>
      <c r="CB1" s="133" t="s">
        <v>897</v>
      </c>
      <c r="CC1" s="133" t="s">
        <v>898</v>
      </c>
      <c r="CD1" s="133" t="s">
        <v>899</v>
      </c>
      <c r="CE1" s="133" t="s">
        <v>900</v>
      </c>
      <c r="CF1" s="133" t="s">
        <v>901</v>
      </c>
      <c r="CG1" s="133" t="s">
        <v>902</v>
      </c>
      <c r="CH1" s="133" t="s">
        <v>903</v>
      </c>
      <c r="CI1" s="133" t="s">
        <v>904</v>
      </c>
      <c r="CJ1" s="133" t="s">
        <v>905</v>
      </c>
      <c r="CK1" s="133" t="s">
        <v>906</v>
      </c>
      <c r="CL1" s="133" t="s">
        <v>907</v>
      </c>
      <c r="CM1" s="133" t="s">
        <v>908</v>
      </c>
      <c r="CN1" s="133" t="s">
        <v>909</v>
      </c>
      <c r="CO1" s="133" t="s">
        <v>910</v>
      </c>
      <c r="CP1" s="133" t="s">
        <v>911</v>
      </c>
      <c r="CQ1" s="133" t="s">
        <v>912</v>
      </c>
      <c r="CR1" s="133" t="s">
        <v>913</v>
      </c>
      <c r="CS1" s="133" t="s">
        <v>914</v>
      </c>
      <c r="CT1" s="133" t="s">
        <v>915</v>
      </c>
      <c r="CU1" s="133" t="s">
        <v>916</v>
      </c>
      <c r="CV1" s="133" t="s">
        <v>917</v>
      </c>
      <c r="CW1" s="133" t="s">
        <v>918</v>
      </c>
      <c r="CX1" s="133" t="s">
        <v>919</v>
      </c>
      <c r="CY1" s="133" t="s">
        <v>920</v>
      </c>
      <c r="CZ1" s="133" t="s">
        <v>921</v>
      </c>
      <c r="DA1" s="133" t="s">
        <v>922</v>
      </c>
      <c r="DB1" s="133" t="s">
        <v>923</v>
      </c>
      <c r="DC1" s="133" t="s">
        <v>924</v>
      </c>
      <c r="DD1" s="133" t="s">
        <v>925</v>
      </c>
      <c r="DE1" s="133" t="s">
        <v>926</v>
      </c>
      <c r="DF1" s="133" t="s">
        <v>927</v>
      </c>
      <c r="DG1" s="133" t="s">
        <v>928</v>
      </c>
      <c r="DH1" s="133" t="s">
        <v>929</v>
      </c>
      <c r="DI1" s="133" t="s">
        <v>930</v>
      </c>
      <c r="DJ1" s="133" t="s">
        <v>931</v>
      </c>
      <c r="DK1" s="133" t="s">
        <v>932</v>
      </c>
      <c r="DL1" s="133" t="s">
        <v>933</v>
      </c>
      <c r="DM1" s="133" t="s">
        <v>934</v>
      </c>
      <c r="DN1" s="133" t="s">
        <v>935</v>
      </c>
      <c r="DO1" s="133" t="s">
        <v>936</v>
      </c>
      <c r="DP1" s="133" t="s">
        <v>937</v>
      </c>
      <c r="DQ1" s="133" t="s">
        <v>938</v>
      </c>
      <c r="DR1" s="133" t="s">
        <v>939</v>
      </c>
      <c r="DS1" s="133" t="s">
        <v>940</v>
      </c>
      <c r="DT1" s="133" t="s">
        <v>941</v>
      </c>
      <c r="DU1" s="133" t="s">
        <v>942</v>
      </c>
      <c r="DV1" s="133" t="s">
        <v>943</v>
      </c>
      <c r="DW1" s="133" t="s">
        <v>944</v>
      </c>
      <c r="DX1" s="133" t="s">
        <v>945</v>
      </c>
      <c r="DY1" s="133" t="s">
        <v>946</v>
      </c>
      <c r="DZ1" s="133" t="s">
        <v>947</v>
      </c>
      <c r="EA1" s="133" t="s">
        <v>948</v>
      </c>
      <c r="EB1" s="133" t="s">
        <v>949</v>
      </c>
      <c r="EC1" s="133" t="s">
        <v>950</v>
      </c>
      <c r="ED1" s="133" t="s">
        <v>951</v>
      </c>
      <c r="EE1" s="133" t="s">
        <v>952</v>
      </c>
      <c r="EF1" s="133" t="s">
        <v>953</v>
      </c>
      <c r="EG1" s="133" t="s">
        <v>954</v>
      </c>
      <c r="EH1" s="133" t="s">
        <v>955</v>
      </c>
      <c r="EI1" s="133" t="s">
        <v>956</v>
      </c>
      <c r="EJ1" s="133" t="s">
        <v>957</v>
      </c>
      <c r="EK1" s="133" t="s">
        <v>958</v>
      </c>
      <c r="EL1" s="133" t="s">
        <v>959</v>
      </c>
      <c r="EM1" s="133" t="s">
        <v>960</v>
      </c>
      <c r="EN1" s="133" t="s">
        <v>961</v>
      </c>
      <c r="EO1" s="133" t="s">
        <v>962</v>
      </c>
      <c r="EP1" s="133" t="s">
        <v>963</v>
      </c>
      <c r="EQ1" s="133" t="s">
        <v>964</v>
      </c>
      <c r="ER1" s="133" t="s">
        <v>965</v>
      </c>
      <c r="ES1" s="133" t="s">
        <v>966</v>
      </c>
      <c r="ET1" s="133" t="s">
        <v>967</v>
      </c>
      <c r="EU1" s="133" t="s">
        <v>968</v>
      </c>
      <c r="EV1" s="133" t="s">
        <v>969</v>
      </c>
      <c r="EW1" s="133" t="s">
        <v>970</v>
      </c>
      <c r="EX1" s="133" t="s">
        <v>971</v>
      </c>
      <c r="EY1" s="133" t="s">
        <v>972</v>
      </c>
      <c r="EZ1" s="133" t="s">
        <v>973</v>
      </c>
      <c r="FA1" s="133" t="s">
        <v>974</v>
      </c>
      <c r="FB1" s="133" t="s">
        <v>975</v>
      </c>
      <c r="FC1" s="133" t="s">
        <v>976</v>
      </c>
      <c r="FD1" s="133" t="s">
        <v>977</v>
      </c>
      <c r="FE1" s="133" t="s">
        <v>978</v>
      </c>
      <c r="FF1" s="133" t="s">
        <v>979</v>
      </c>
      <c r="FG1" s="133" t="s">
        <v>980</v>
      </c>
      <c r="FH1" s="133" t="s">
        <v>981</v>
      </c>
      <c r="FI1" s="133" t="s">
        <v>982</v>
      </c>
      <c r="FJ1" s="133" t="s">
        <v>983</v>
      </c>
      <c r="FK1" s="133" t="s">
        <v>984</v>
      </c>
      <c r="FL1" s="133" t="s">
        <v>985</v>
      </c>
      <c r="FM1" s="133" t="s">
        <v>986</v>
      </c>
      <c r="FN1" s="133" t="s">
        <v>987</v>
      </c>
      <c r="FO1" s="133" t="s">
        <v>988</v>
      </c>
      <c r="FP1" s="133" t="s">
        <v>989</v>
      </c>
      <c r="FQ1" s="133" t="s">
        <v>990</v>
      </c>
      <c r="FR1" s="133" t="s">
        <v>991</v>
      </c>
      <c r="FS1" s="133" t="s">
        <v>992</v>
      </c>
      <c r="FT1" s="133" t="s">
        <v>993</v>
      </c>
      <c r="FU1" s="133" t="s">
        <v>994</v>
      </c>
      <c r="FV1" s="133" t="s">
        <v>995</v>
      </c>
      <c r="FW1" s="133" t="s">
        <v>996</v>
      </c>
      <c r="FX1" s="133" t="s">
        <v>997</v>
      </c>
      <c r="FY1" s="133" t="s">
        <v>998</v>
      </c>
      <c r="FZ1" s="133" t="s">
        <v>999</v>
      </c>
      <c r="GA1" s="133" t="s">
        <v>1000</v>
      </c>
      <c r="GB1" s="133" t="s">
        <v>1001</v>
      </c>
      <c r="GC1" s="133" t="s">
        <v>1002</v>
      </c>
      <c r="GD1" s="133" t="s">
        <v>1003</v>
      </c>
      <c r="GE1" s="133" t="s">
        <v>1004</v>
      </c>
      <c r="GF1" s="133" t="s">
        <v>1005</v>
      </c>
      <c r="GG1" s="133" t="s">
        <v>1006</v>
      </c>
      <c r="GH1" s="133" t="s">
        <v>1007</v>
      </c>
      <c r="GI1" s="133" t="s">
        <v>1008</v>
      </c>
      <c r="GJ1" s="133" t="s">
        <v>1009</v>
      </c>
      <c r="GK1" s="133" t="s">
        <v>1010</v>
      </c>
      <c r="GL1" s="133" t="s">
        <v>1011</v>
      </c>
      <c r="GM1" s="133" t="s">
        <v>1012</v>
      </c>
      <c r="GN1" s="133" t="s">
        <v>1013</v>
      </c>
      <c r="GO1" s="133" t="s">
        <v>1014</v>
      </c>
      <c r="GP1" s="133" t="s">
        <v>1015</v>
      </c>
      <c r="GQ1" s="133" t="s">
        <v>1016</v>
      </c>
      <c r="GR1" s="133" t="s">
        <v>1017</v>
      </c>
      <c r="GS1" s="133" t="s">
        <v>1018</v>
      </c>
      <c r="GT1" s="133" t="s">
        <v>1019</v>
      </c>
      <c r="GU1" s="133" t="s">
        <v>1020</v>
      </c>
      <c r="GV1" s="133" t="s">
        <v>1021</v>
      </c>
      <c r="GW1" s="133" t="s">
        <v>1022</v>
      </c>
      <c r="GX1" s="133" t="s">
        <v>1023</v>
      </c>
      <c r="GY1" s="133" t="s">
        <v>1024</v>
      </c>
      <c r="GZ1" s="133" t="s">
        <v>1025</v>
      </c>
      <c r="HA1" s="133" t="s">
        <v>1026</v>
      </c>
      <c r="HB1" s="133" t="s">
        <v>1027</v>
      </c>
      <c r="HC1" s="133" t="s">
        <v>1028</v>
      </c>
      <c r="HD1" s="133" t="s">
        <v>1029</v>
      </c>
      <c r="HE1" s="133" t="s">
        <v>1030</v>
      </c>
      <c r="HF1" s="133" t="s">
        <v>1031</v>
      </c>
      <c r="HG1" s="133" t="s">
        <v>1032</v>
      </c>
      <c r="HH1" s="133" t="s">
        <v>1033</v>
      </c>
      <c r="HI1" s="133" t="s">
        <v>1034</v>
      </c>
      <c r="HJ1" s="133" t="s">
        <v>1035</v>
      </c>
      <c r="HK1" s="133" t="s">
        <v>1036</v>
      </c>
      <c r="HL1" s="133" t="s">
        <v>1037</v>
      </c>
      <c r="HM1" s="133" t="s">
        <v>1038</v>
      </c>
      <c r="HN1" s="133" t="s">
        <v>1039</v>
      </c>
      <c r="HO1" s="133" t="s">
        <v>1040</v>
      </c>
      <c r="HP1" s="133" t="s">
        <v>1041</v>
      </c>
      <c r="HQ1" s="133" t="s">
        <v>1042</v>
      </c>
      <c r="HR1" s="133" t="s">
        <v>1043</v>
      </c>
      <c r="HS1" s="133" t="s">
        <v>1044</v>
      </c>
      <c r="HT1" s="133" t="s">
        <v>1045</v>
      </c>
      <c r="HU1" s="133" t="s">
        <v>1046</v>
      </c>
      <c r="HV1" s="133" t="s">
        <v>1047</v>
      </c>
      <c r="HW1" s="133" t="s">
        <v>1048</v>
      </c>
      <c r="HX1" s="133" t="s">
        <v>1049</v>
      </c>
      <c r="HY1" s="133" t="s">
        <v>1050</v>
      </c>
      <c r="HZ1" s="133" t="s">
        <v>1051</v>
      </c>
      <c r="IA1" s="133" t="s">
        <v>1052</v>
      </c>
      <c r="IB1" s="133" t="s">
        <v>1053</v>
      </c>
      <c r="IC1" s="133" t="s">
        <v>1054</v>
      </c>
      <c r="ID1" s="133" t="s">
        <v>1055</v>
      </c>
      <c r="IE1" s="133" t="s">
        <v>1056</v>
      </c>
      <c r="IF1" s="133" t="s">
        <v>1057</v>
      </c>
      <c r="IG1" s="133" t="s">
        <v>1058</v>
      </c>
      <c r="IH1" s="133" t="s">
        <v>1059</v>
      </c>
      <c r="II1" s="133" t="s">
        <v>1060</v>
      </c>
      <c r="IJ1" s="133" t="s">
        <v>1061</v>
      </c>
      <c r="IK1" s="133" t="s">
        <v>1062</v>
      </c>
      <c r="IL1" s="133" t="s">
        <v>1063</v>
      </c>
      <c r="IM1" s="133" t="s">
        <v>1064</v>
      </c>
      <c r="IN1" s="133" t="s">
        <v>1065</v>
      </c>
      <c r="IO1" s="133" t="s">
        <v>1066</v>
      </c>
      <c r="IP1" s="133" t="s">
        <v>1067</v>
      </c>
      <c r="IQ1" s="133" t="s">
        <v>1068</v>
      </c>
      <c r="IR1" s="133" t="s">
        <v>1069</v>
      </c>
      <c r="IS1" s="133" t="s">
        <v>1070</v>
      </c>
      <c r="IT1" s="133" t="s">
        <v>1071</v>
      </c>
      <c r="IU1" s="133" t="s">
        <v>1072</v>
      </c>
      <c r="IV1" s="133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3.887</v>
      </c>
      <c r="C4" s="91">
        <f t="shared" ref="C4:C30" si="0">((B4-K4)/K4)*100</f>
        <v>8.5754189944134058</v>
      </c>
      <c r="D4" s="51">
        <f>ALL!D16</f>
        <v>14</v>
      </c>
      <c r="E4" s="51">
        <f>ALL!E16</f>
        <v>33</v>
      </c>
      <c r="F4" s="71">
        <f>ALL!F16</f>
        <v>3.7010000000000001</v>
      </c>
      <c r="G4" s="71">
        <f>ALL!G16</f>
        <v>3.4710000000000001</v>
      </c>
      <c r="H4" s="52">
        <f>ALL!C16</f>
        <v>3.782</v>
      </c>
      <c r="I4" s="53" t="str">
        <f t="shared" ref="I4:I30" si="1">IF(B4&gt;H4,"Long","Short")</f>
        <v>Long</v>
      </c>
      <c r="J4" s="87">
        <f t="shared" ref="J4:J30" si="2">((B4-H4)/H4)*100</f>
        <v>2.7763088313061868</v>
      </c>
      <c r="K4" s="117">
        <v>3.58</v>
      </c>
      <c r="L4" s="90">
        <f>C34/100</f>
        <v>5.5929094377210734E-2</v>
      </c>
      <c r="M4" s="17"/>
      <c r="N4" s="83">
        <f>C36/100</f>
        <v>6.8044338131272905E-2</v>
      </c>
      <c r="O4" s="82" t="s">
        <v>21</v>
      </c>
      <c r="P4" s="130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8.5754189944134058</v>
      </c>
      <c r="S4" s="25">
        <f t="shared" ref="S4:S30" si="6">B4*P4</f>
        <v>4021.6335195530728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16.399999999999999</v>
      </c>
      <c r="C5" s="84">
        <f t="shared" si="0"/>
        <v>-2.7283511269276444</v>
      </c>
      <c r="D5" s="26" t="str">
        <f>ALL!D251</f>
        <v>N/A</v>
      </c>
      <c r="E5" s="26">
        <f>ALL!E251</f>
        <v>4</v>
      </c>
      <c r="F5" s="72" t="str">
        <f>ALL!F251</f>
        <v>N/A</v>
      </c>
      <c r="G5" s="72">
        <f>ALL!G251</f>
        <v>16.5</v>
      </c>
      <c r="H5" s="27">
        <f>ALL!C251</f>
        <v>17.059999999999999</v>
      </c>
      <c r="I5" s="54" t="str">
        <f t="shared" si="1"/>
        <v>Short</v>
      </c>
      <c r="J5" s="88">
        <f t="shared" si="2"/>
        <v>-3.868698710433764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-2.7283511269276444</v>
      </c>
      <c r="S5" s="29">
        <f t="shared" si="6"/>
        <v>3602.9418742585999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43.3</v>
      </c>
      <c r="C6" s="92">
        <f t="shared" si="0"/>
        <v>-1.1415525114155252</v>
      </c>
      <c r="D6" s="30">
        <f>ALL!D232</f>
        <v>18</v>
      </c>
      <c r="E6" s="30">
        <f>ALL!E232</f>
        <v>4</v>
      </c>
      <c r="F6" s="73">
        <f>ALL!F232</f>
        <v>42.8</v>
      </c>
      <c r="G6" s="73">
        <f>ALL!G232</f>
        <v>42.74</v>
      </c>
      <c r="H6" s="27">
        <f>ALL!C232</f>
        <v>44.6</v>
      </c>
      <c r="I6" s="54" t="str">
        <f t="shared" si="1"/>
        <v>Short</v>
      </c>
      <c r="J6" s="89">
        <f t="shared" si="2"/>
        <v>-2.9147982062780362</v>
      </c>
      <c r="K6" s="119">
        <v>43.8</v>
      </c>
      <c r="L6" s="31"/>
      <c r="M6" s="32" t="s">
        <v>24</v>
      </c>
      <c r="N6" s="31"/>
      <c r="O6" s="82" t="s">
        <v>23</v>
      </c>
      <c r="P6" s="130">
        <f t="shared" si="3"/>
        <v>84.566210045662103</v>
      </c>
      <c r="Q6" s="24">
        <f t="shared" si="4"/>
        <v>3704</v>
      </c>
      <c r="R6" s="85">
        <f t="shared" si="5"/>
        <v>-1.1415525114155252</v>
      </c>
      <c r="S6" s="25">
        <f t="shared" si="6"/>
        <v>3661.716894977169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2</v>
      </c>
      <c r="C7" s="84">
        <f t="shared" si="0"/>
        <v>-5.660377358490571</v>
      </c>
      <c r="D7" s="26">
        <f>ALL!D99</f>
        <v>26</v>
      </c>
      <c r="E7" s="26">
        <f>ALL!E99</f>
        <v>43</v>
      </c>
      <c r="F7" s="72">
        <f>ALL!F99</f>
        <v>2.08</v>
      </c>
      <c r="G7" s="72">
        <f>ALL!G99</f>
        <v>1.93</v>
      </c>
      <c r="H7" s="27">
        <f>ALL!C99</f>
        <v>1.96</v>
      </c>
      <c r="I7" s="54" t="str">
        <f t="shared" si="1"/>
        <v>Long</v>
      </c>
      <c r="J7" s="88">
        <f t="shared" si="2"/>
        <v>2.0408163265306141</v>
      </c>
      <c r="K7" s="118">
        <v>2.12</v>
      </c>
      <c r="L7" s="18"/>
      <c r="M7" s="34">
        <f>-N4+L4</f>
        <v>-1.2115243754062172E-2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-5.660377358490571</v>
      </c>
      <c r="S7" s="29">
        <f t="shared" si="6"/>
        <v>3494.3396226415093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8.68</v>
      </c>
      <c r="C8" s="92">
        <f t="shared" si="0"/>
        <v>3.8277511961722519</v>
      </c>
      <c r="D8" s="30">
        <f>ALL!D96</f>
        <v>48</v>
      </c>
      <c r="E8" s="30" t="str">
        <f>ALL!E96</f>
        <v>N/A</v>
      </c>
      <c r="F8" s="73">
        <f>ALL!F96</f>
        <v>7.94</v>
      </c>
      <c r="G8" s="73" t="str">
        <f>ALL!G96</f>
        <v>N/A</v>
      </c>
      <c r="H8" s="27">
        <f>ALL!C96</f>
        <v>8.42</v>
      </c>
      <c r="I8" s="54" t="str">
        <f t="shared" si="1"/>
        <v>Long</v>
      </c>
      <c r="J8" s="89">
        <f t="shared" si="2"/>
        <v>3.0878859857482159</v>
      </c>
      <c r="K8" s="119">
        <v>8.36</v>
      </c>
      <c r="L8" s="18"/>
      <c r="M8" s="18"/>
      <c r="N8" s="18"/>
      <c r="O8" s="82" t="s">
        <v>26</v>
      </c>
      <c r="P8" s="130">
        <f t="shared" si="3"/>
        <v>443.06220095693783</v>
      </c>
      <c r="Q8" s="24">
        <f t="shared" si="4"/>
        <v>3704</v>
      </c>
      <c r="R8" s="85">
        <f t="shared" si="5"/>
        <v>3.8277511961722519</v>
      </c>
      <c r="S8" s="25">
        <f t="shared" si="6"/>
        <v>3845.77990430622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8.5399999999999991</v>
      </c>
      <c r="C9" s="84">
        <f t="shared" si="0"/>
        <v>-2.4000000000000097</v>
      </c>
      <c r="D9" s="26">
        <f>ALL!D260</f>
        <v>25</v>
      </c>
      <c r="E9" s="26">
        <f>ALL!E260</f>
        <v>34</v>
      </c>
      <c r="F9" s="72">
        <f>ALL!F260</f>
        <v>7.6</v>
      </c>
      <c r="G9" s="72">
        <f>ALL!G260</f>
        <v>7</v>
      </c>
      <c r="H9" s="27">
        <f>ALL!C260</f>
        <v>8.1199999999999992</v>
      </c>
      <c r="I9" s="54" t="str">
        <f t="shared" si="1"/>
        <v>Long</v>
      </c>
      <c r="J9" s="88">
        <f t="shared" si="2"/>
        <v>5.1724137931034484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-2.4000000000000097</v>
      </c>
      <c r="S9" s="29">
        <f t="shared" si="6"/>
        <v>3615.1039999999994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7.09</v>
      </c>
      <c r="C10" s="92">
        <f t="shared" si="0"/>
        <v>0.42492917847025846</v>
      </c>
      <c r="D10" s="30">
        <f>ALL!D185</f>
        <v>40</v>
      </c>
      <c r="E10" s="30">
        <f>ALL!E185</f>
        <v>2</v>
      </c>
      <c r="F10" s="73">
        <f>ALL!F185</f>
        <v>7.16</v>
      </c>
      <c r="G10" s="73">
        <f>ALL!G185</f>
        <v>6.72</v>
      </c>
      <c r="H10" s="27">
        <f>ALL!C185</f>
        <v>7.22</v>
      </c>
      <c r="I10" s="54" t="str">
        <f t="shared" si="1"/>
        <v>Short</v>
      </c>
      <c r="J10" s="89">
        <f t="shared" si="2"/>
        <v>-1.800554016620497</v>
      </c>
      <c r="K10" s="119">
        <v>7.06</v>
      </c>
      <c r="L10" s="18"/>
      <c r="M10" s="18"/>
      <c r="N10" s="18"/>
      <c r="O10" s="82" t="s">
        <v>28</v>
      </c>
      <c r="P10" s="130">
        <f t="shared" si="3"/>
        <v>524.64589235127482</v>
      </c>
      <c r="Q10" s="24">
        <f t="shared" si="4"/>
        <v>3704</v>
      </c>
      <c r="R10" s="85">
        <f t="shared" si="5"/>
        <v>0.42492917847025846</v>
      </c>
      <c r="S10" s="25">
        <f t="shared" si="6"/>
        <v>3719.7393767705385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0.628</v>
      </c>
      <c r="C11" s="84">
        <f t="shared" si="0"/>
        <v>1.2903225806451626</v>
      </c>
      <c r="D11" s="26">
        <f>ALL!D294</f>
        <v>26</v>
      </c>
      <c r="E11" s="26">
        <f>ALL!E294</f>
        <v>50</v>
      </c>
      <c r="F11" s="72">
        <f>ALL!F294</f>
        <v>0.63800000000000001</v>
      </c>
      <c r="G11" s="72">
        <f>ALL!G294</f>
        <v>0.57199999999999995</v>
      </c>
      <c r="H11" s="27">
        <f>ALL!C294</f>
        <v>0.60199999999999998</v>
      </c>
      <c r="I11" s="54" t="str">
        <f t="shared" si="1"/>
        <v>Long</v>
      </c>
      <c r="J11" s="88">
        <f t="shared" si="2"/>
        <v>4.3189368770764158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1.2903225806451626</v>
      </c>
      <c r="S11" s="29">
        <f t="shared" si="6"/>
        <v>3751.7935483870965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10.8</v>
      </c>
      <c r="C12" s="92">
        <f t="shared" si="0"/>
        <v>10.204081632653059</v>
      </c>
      <c r="D12" s="128" t="str">
        <f>ALL!D342</f>
        <v>N/A</v>
      </c>
      <c r="E12" s="128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9.57</v>
      </c>
      <c r="I12" s="54" t="str">
        <f t="shared" si="1"/>
        <v>Long</v>
      </c>
      <c r="J12" s="89">
        <f t="shared" si="2"/>
        <v>12.852664576802511</v>
      </c>
      <c r="K12" s="119">
        <v>9.8000000000000007</v>
      </c>
      <c r="L12" s="18"/>
      <c r="M12" s="18"/>
      <c r="N12" s="18"/>
      <c r="O12" s="82" t="s">
        <v>30</v>
      </c>
      <c r="P12" s="130">
        <f t="shared" si="3"/>
        <v>377.95918367346934</v>
      </c>
      <c r="Q12" s="24">
        <f t="shared" si="4"/>
        <v>3704</v>
      </c>
      <c r="R12" s="85">
        <f t="shared" si="5"/>
        <v>10.204081632653059</v>
      </c>
      <c r="S12" s="25">
        <f t="shared" si="6"/>
        <v>4081.9591836734689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19.3</v>
      </c>
      <c r="C13" s="84">
        <f t="shared" si="0"/>
        <v>6.0439560439560527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18.05</v>
      </c>
      <c r="I13" s="54" t="str">
        <f t="shared" si="1"/>
        <v>Long</v>
      </c>
      <c r="J13" s="88">
        <f t="shared" si="2"/>
        <v>6.9252077562326857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6.0439560439560527</v>
      </c>
      <c r="S13" s="29">
        <f t="shared" si="6"/>
        <v>3927.8681318681324</v>
      </c>
      <c r="T13" s="18"/>
      <c r="U13" s="18"/>
    </row>
    <row r="14" spans="1:256" s="19" customFormat="1" ht="15" customHeight="1" x14ac:dyDescent="0.2">
      <c r="A14" s="127" t="s">
        <v>32</v>
      </c>
      <c r="B14" s="111">
        <f>ALL!B344</f>
        <v>3.07</v>
      </c>
      <c r="C14" s="92">
        <f t="shared" si="0"/>
        <v>-11.527377521613841</v>
      </c>
      <c r="D14" s="128">
        <f>ALL!D344</f>
        <v>47</v>
      </c>
      <c r="E14" s="128">
        <f>ALL!E344</f>
        <v>7</v>
      </c>
      <c r="F14" s="73">
        <f>ALL!F344</f>
        <v>2.0699999999999998</v>
      </c>
      <c r="G14" s="73">
        <f>ALL!G344</f>
        <v>3.33</v>
      </c>
      <c r="H14" s="126">
        <f>ALL!C344</f>
        <v>3.28</v>
      </c>
      <c r="I14" s="54" t="str">
        <f t="shared" si="1"/>
        <v>Short</v>
      </c>
      <c r="J14" s="89">
        <f t="shared" si="2"/>
        <v>-6.4024390243902429</v>
      </c>
      <c r="K14" s="119">
        <v>3.47</v>
      </c>
      <c r="L14" s="18"/>
      <c r="M14" s="18"/>
      <c r="N14" s="18"/>
      <c r="O14" s="82" t="s">
        <v>32</v>
      </c>
      <c r="P14" s="130">
        <f t="shared" si="3"/>
        <v>1067.4351585014408</v>
      </c>
      <c r="Q14" s="24">
        <f t="shared" si="4"/>
        <v>3704</v>
      </c>
      <c r="R14" s="85">
        <f t="shared" si="5"/>
        <v>-11.527377521613841</v>
      </c>
      <c r="S14" s="25">
        <f t="shared" si="6"/>
        <v>3277.0259365994229</v>
      </c>
      <c r="T14" s="18"/>
      <c r="U14" s="18"/>
    </row>
    <row r="15" spans="1:256" s="19" customFormat="1" ht="15" customHeight="1" x14ac:dyDescent="0.2">
      <c r="A15" s="127" t="s">
        <v>33</v>
      </c>
      <c r="B15" s="110">
        <f>ALL!B159</f>
        <v>6.55</v>
      </c>
      <c r="C15" s="84">
        <f t="shared" si="0"/>
        <v>4.1335453100158954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5.79</v>
      </c>
      <c r="I15" s="54" t="str">
        <f t="shared" si="1"/>
        <v>Long</v>
      </c>
      <c r="J15" s="88">
        <f t="shared" si="2"/>
        <v>13.126079447322967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4.1335453100158954</v>
      </c>
      <c r="S15" s="29">
        <f t="shared" si="6"/>
        <v>3857.1065182829889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4.085</v>
      </c>
      <c r="C16" s="92">
        <f t="shared" si="0"/>
        <v>8.6436170212766008</v>
      </c>
      <c r="D16" s="30">
        <f>ALL!D330</f>
        <v>13</v>
      </c>
      <c r="E16" s="30">
        <f>ALL!E330</f>
        <v>16</v>
      </c>
      <c r="F16" s="73">
        <f>ALL!F330</f>
        <v>4.0650000000000004</v>
      </c>
      <c r="G16" s="73">
        <f>ALL!G330</f>
        <v>3.77</v>
      </c>
      <c r="H16" s="27">
        <f>ALL!C330</f>
        <v>4.0350000000000001</v>
      </c>
      <c r="I16" s="54" t="str">
        <f t="shared" si="1"/>
        <v>Long</v>
      </c>
      <c r="J16" s="89">
        <f t="shared" si="2"/>
        <v>1.2391573729863647</v>
      </c>
      <c r="K16" s="119">
        <v>3.76</v>
      </c>
      <c r="L16" s="18"/>
      <c r="M16" s="33"/>
      <c r="N16" s="18"/>
      <c r="O16" s="82" t="s">
        <v>35</v>
      </c>
      <c r="P16" s="130">
        <f t="shared" si="3"/>
        <v>985.10638297872345</v>
      </c>
      <c r="Q16" s="24">
        <f t="shared" si="4"/>
        <v>3704</v>
      </c>
      <c r="R16" s="85">
        <f t="shared" si="5"/>
        <v>8.6436170212766008</v>
      </c>
      <c r="S16" s="25">
        <f t="shared" si="6"/>
        <v>4024.1595744680853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8.2639999999999993</v>
      </c>
      <c r="C17" s="84">
        <f t="shared" si="0"/>
        <v>21.70839469808541</v>
      </c>
      <c r="D17" s="26">
        <f>ALL!D258</f>
        <v>11</v>
      </c>
      <c r="E17" s="26">
        <f>ALL!E258</f>
        <v>24</v>
      </c>
      <c r="F17" s="72">
        <f>ALL!F258</f>
        <v>7.55</v>
      </c>
      <c r="G17" s="72">
        <f>ALL!G258</f>
        <v>7.0640000000000001</v>
      </c>
      <c r="H17" s="27">
        <f>ALL!C258</f>
        <v>7.8719999999999999</v>
      </c>
      <c r="I17" s="54" t="str">
        <f t="shared" si="1"/>
        <v>Long</v>
      </c>
      <c r="J17" s="88">
        <f t="shared" si="2"/>
        <v>4.9796747967479602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21.70839469808541</v>
      </c>
      <c r="S17" s="29">
        <f t="shared" si="6"/>
        <v>4508.078939617084</v>
      </c>
      <c r="T17" s="18"/>
      <c r="U17" s="18"/>
    </row>
    <row r="18" spans="1:21" s="19" customFormat="1" ht="15" customHeight="1" x14ac:dyDescent="0.2">
      <c r="A18" s="127" t="s">
        <v>37</v>
      </c>
      <c r="B18" s="111">
        <f>ALL!B75</f>
        <v>3.75</v>
      </c>
      <c r="C18" s="92">
        <f t="shared" si="0"/>
        <v>3.8781163434903085</v>
      </c>
      <c r="D18" s="30">
        <f>ALL!D75</f>
        <v>47</v>
      </c>
      <c r="E18" s="30">
        <f>ALL!E75</f>
        <v>2</v>
      </c>
      <c r="F18" s="73">
        <f>ALL!F75</f>
        <v>2.93</v>
      </c>
      <c r="G18" s="73">
        <f>ALL!G75</f>
        <v>3.78</v>
      </c>
      <c r="H18" s="27">
        <f>ALL!C75</f>
        <v>3.89</v>
      </c>
      <c r="I18" s="54" t="str">
        <f t="shared" si="1"/>
        <v>Short</v>
      </c>
      <c r="J18" s="89">
        <f t="shared" si="2"/>
        <v>-3.5989717223650417</v>
      </c>
      <c r="K18" s="119">
        <v>3.61</v>
      </c>
      <c r="L18" s="18"/>
      <c r="M18" s="18"/>
      <c r="N18" s="18"/>
      <c r="O18" s="82" t="s">
        <v>37</v>
      </c>
      <c r="P18" s="130">
        <f t="shared" si="3"/>
        <v>1026.038781163435</v>
      </c>
      <c r="Q18" s="24">
        <f t="shared" si="4"/>
        <v>3704.0000000000005</v>
      </c>
      <c r="R18" s="85">
        <f t="shared" si="5"/>
        <v>3.8781163434903085</v>
      </c>
      <c r="S18" s="25">
        <f t="shared" si="6"/>
        <v>3847.6454293628813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20</v>
      </c>
      <c r="C19" s="84">
        <f t="shared" si="0"/>
        <v>5.2631578947368416</v>
      </c>
      <c r="D19" s="26" t="str">
        <f>ALL!D190</f>
        <v>N/A</v>
      </c>
      <c r="E19" s="26" t="str">
        <f>ALL!E190</f>
        <v>N/A</v>
      </c>
      <c r="F19" s="72" t="str">
        <f>ALL!F190</f>
        <v>N/A</v>
      </c>
      <c r="G19" s="72" t="str">
        <f>ALL!G190</f>
        <v>N/A</v>
      </c>
      <c r="H19" s="27">
        <f>ALL!C190</f>
        <v>21</v>
      </c>
      <c r="I19" s="54" t="str">
        <f t="shared" si="1"/>
        <v>Short</v>
      </c>
      <c r="J19" s="88">
        <f t="shared" si="2"/>
        <v>-4.7619047619047619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5.2631578947368416</v>
      </c>
      <c r="S19" s="29">
        <f t="shared" si="6"/>
        <v>3898.9473684210525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4.016</v>
      </c>
      <c r="C20" s="92">
        <f t="shared" si="0"/>
        <v>17.084548104956262</v>
      </c>
      <c r="D20" s="30">
        <f>ALL!D112</f>
        <v>12</v>
      </c>
      <c r="E20" s="30">
        <f>ALL!E112</f>
        <v>22</v>
      </c>
      <c r="F20" s="73">
        <f>ALL!F112</f>
        <v>3.6</v>
      </c>
      <c r="G20" s="73">
        <f>ALL!G112</f>
        <v>3.39</v>
      </c>
      <c r="H20" s="27">
        <f>ALL!C112</f>
        <v>3.4249999999999998</v>
      </c>
      <c r="I20" s="54" t="str">
        <f t="shared" si="1"/>
        <v>Long</v>
      </c>
      <c r="J20" s="89">
        <f t="shared" si="2"/>
        <v>17.255474452554751</v>
      </c>
      <c r="K20" s="119">
        <v>3.43</v>
      </c>
      <c r="L20" s="18"/>
      <c r="M20" s="18"/>
      <c r="N20" s="18"/>
      <c r="O20" s="82" t="s">
        <v>40</v>
      </c>
      <c r="P20" s="130">
        <f t="shared" si="3"/>
        <v>1079.8833819241981</v>
      </c>
      <c r="Q20" s="24">
        <f t="shared" si="4"/>
        <v>3704</v>
      </c>
      <c r="R20" s="85">
        <f t="shared" si="5"/>
        <v>17.084548104956262</v>
      </c>
      <c r="S20" s="25">
        <f t="shared" si="6"/>
        <v>4336.8116618075801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2.2000000000000002</v>
      </c>
      <c r="C21" s="84">
        <f t="shared" si="0"/>
        <v>10.552763819095487</v>
      </c>
      <c r="D21" s="26">
        <f>ALL!D341</f>
        <v>13</v>
      </c>
      <c r="E21" s="26">
        <f>ALL!E341</f>
        <v>34</v>
      </c>
      <c r="F21" s="72">
        <f>ALL!F341</f>
        <v>2.17</v>
      </c>
      <c r="G21" s="72">
        <f>ALL!G341</f>
        <v>1.865</v>
      </c>
      <c r="H21" s="27">
        <f>ALL!C341</f>
        <v>2.06</v>
      </c>
      <c r="I21" s="54" t="str">
        <f t="shared" si="1"/>
        <v>Long</v>
      </c>
      <c r="J21" s="88">
        <f t="shared" si="2"/>
        <v>6.7961165048543739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10.552763819095487</v>
      </c>
      <c r="S21" s="29">
        <f t="shared" si="6"/>
        <v>4094.8743718592968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11.92</v>
      </c>
      <c r="C22" s="92">
        <f t="shared" si="0"/>
        <v>0.16806722689075271</v>
      </c>
      <c r="D22" s="30" t="str">
        <f>ALL!D49</f>
        <v>N/A</v>
      </c>
      <c r="E22" s="30">
        <f>ALL!E49</f>
        <v>7</v>
      </c>
      <c r="F22" s="73" t="str">
        <f>ALL!F49</f>
        <v>N/A</v>
      </c>
      <c r="G22" s="73">
        <f>ALL!G49</f>
        <v>11.76</v>
      </c>
      <c r="H22" s="27">
        <f>ALL!C49</f>
        <v>12.3</v>
      </c>
      <c r="I22" s="54" t="str">
        <f t="shared" si="1"/>
        <v>Short</v>
      </c>
      <c r="J22" s="89">
        <f t="shared" si="2"/>
        <v>-3.0894308943089492</v>
      </c>
      <c r="K22" s="119">
        <v>11.9</v>
      </c>
      <c r="L22" s="18"/>
      <c r="M22" s="18"/>
      <c r="N22" s="18"/>
      <c r="O22" s="82" t="s">
        <v>42</v>
      </c>
      <c r="P22" s="130">
        <f t="shared" si="3"/>
        <v>311.26050420168065</v>
      </c>
      <c r="Q22" s="24">
        <f t="shared" ref="Q22:Q30" si="7">P22*K22</f>
        <v>3704</v>
      </c>
      <c r="R22" s="85">
        <f t="shared" si="5"/>
        <v>0.16806722689075271</v>
      </c>
      <c r="S22" s="25">
        <f t="shared" si="6"/>
        <v>3710.2252100840333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17.8</v>
      </c>
      <c r="C23" s="84">
        <f t="shared" si="0"/>
        <v>18.666666666666671</v>
      </c>
      <c r="D23" s="26">
        <f>ALL!D58</f>
        <v>10</v>
      </c>
      <c r="E23" s="26">
        <f>ALL!E58</f>
        <v>21</v>
      </c>
      <c r="F23" s="72">
        <f>ALL!F58</f>
        <v>16.48</v>
      </c>
      <c r="G23" s="72">
        <f>ALL!G58</f>
        <v>15.5</v>
      </c>
      <c r="H23" s="27">
        <f>ALL!C58</f>
        <v>14.96</v>
      </c>
      <c r="I23" s="54" t="str">
        <f t="shared" si="1"/>
        <v>Long</v>
      </c>
      <c r="J23" s="88">
        <f t="shared" si="2"/>
        <v>18.983957219251334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18.666666666666671</v>
      </c>
      <c r="S23" s="29">
        <f t="shared" si="6"/>
        <v>4395.4133333333339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32.119999999999997</v>
      </c>
      <c r="C24" s="92">
        <f t="shared" si="0"/>
        <v>26.357199055861507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24.54</v>
      </c>
      <c r="I24" s="54" t="str">
        <f t="shared" si="1"/>
        <v>Long</v>
      </c>
      <c r="J24" s="89">
        <f t="shared" si="2"/>
        <v>30.888345558272199</v>
      </c>
      <c r="K24" s="119">
        <v>25.42</v>
      </c>
      <c r="L24" s="18"/>
      <c r="M24" s="18"/>
      <c r="N24" s="18"/>
      <c r="O24" s="82" t="s">
        <v>44</v>
      </c>
      <c r="P24" s="130">
        <f t="shared" si="3"/>
        <v>145.71203776553892</v>
      </c>
      <c r="Q24" s="24">
        <f t="shared" si="7"/>
        <v>3703.9999999999995</v>
      </c>
      <c r="R24" s="85">
        <f t="shared" si="5"/>
        <v>26.357199055861507</v>
      </c>
      <c r="S24" s="25">
        <f t="shared" si="6"/>
        <v>4680.2706530291098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14.8</v>
      </c>
      <c r="C25" s="84">
        <f t="shared" si="0"/>
        <v>13.846153846153852</v>
      </c>
      <c r="D25" s="26">
        <f>ALL!D109</f>
        <v>14</v>
      </c>
      <c r="E25" s="26">
        <f>ALL!E109</f>
        <v>23</v>
      </c>
      <c r="F25" s="72">
        <f>ALL!F109</f>
        <v>13.775</v>
      </c>
      <c r="G25" s="72">
        <f>ALL!G109</f>
        <v>13.13</v>
      </c>
      <c r="H25" s="27">
        <f>ALL!C109</f>
        <v>14.46</v>
      </c>
      <c r="I25" s="54" t="str">
        <f t="shared" si="1"/>
        <v>Long</v>
      </c>
      <c r="J25" s="88">
        <f t="shared" si="2"/>
        <v>2.3513139695712297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13.846153846153852</v>
      </c>
      <c r="S25" s="29">
        <f t="shared" si="6"/>
        <v>4216.8615384615387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1.04</v>
      </c>
      <c r="C26" s="92">
        <f t="shared" si="0"/>
        <v>7.2164948453608311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0.93700000000000006</v>
      </c>
      <c r="I26" s="54" t="str">
        <f t="shared" si="1"/>
        <v>Long</v>
      </c>
      <c r="J26" s="89">
        <f t="shared" si="2"/>
        <v>10.992529348986123</v>
      </c>
      <c r="K26" s="119">
        <v>0.97</v>
      </c>
      <c r="L26" s="18"/>
      <c r="M26" s="18"/>
      <c r="N26" s="18"/>
      <c r="O26" s="82" t="s">
        <v>46</v>
      </c>
      <c r="P26" s="130">
        <f t="shared" si="3"/>
        <v>3818.5567010309278</v>
      </c>
      <c r="Q26" s="24">
        <f t="shared" si="7"/>
        <v>3704</v>
      </c>
      <c r="R26" s="85">
        <f t="shared" si="5"/>
        <v>7.2164948453608311</v>
      </c>
      <c r="S26" s="25">
        <f t="shared" si="6"/>
        <v>3971.2989690721652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1.05</v>
      </c>
      <c r="C27" s="84">
        <f t="shared" si="0"/>
        <v>-0.94339622641509513</v>
      </c>
      <c r="D27" s="129" t="str">
        <f>ALL!D346</f>
        <v>N/A</v>
      </c>
      <c r="E27" s="129" t="str">
        <f>ALL!E346</f>
        <v>N/A</v>
      </c>
      <c r="F27" s="72" t="str">
        <f>ALL!F346</f>
        <v>N/A</v>
      </c>
      <c r="G27" s="72" t="str">
        <f>ALL!G346</f>
        <v>N/A</v>
      </c>
      <c r="H27" s="126">
        <f>ALL!C346</f>
        <v>1.014</v>
      </c>
      <c r="I27" s="54" t="str">
        <f t="shared" si="1"/>
        <v>Long</v>
      </c>
      <c r="J27" s="88">
        <f t="shared" si="2"/>
        <v>3.5502958579881687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-0.94339622641509513</v>
      </c>
      <c r="S27" s="29">
        <f t="shared" si="6"/>
        <v>3669.0566037735848</v>
      </c>
      <c r="T27" s="18"/>
      <c r="U27" s="18"/>
    </row>
    <row r="28" spans="1:21" s="19" customFormat="1" ht="15" customHeight="1" x14ac:dyDescent="0.2">
      <c r="A28" s="127" t="s">
        <v>48</v>
      </c>
      <c r="B28" s="111">
        <f>ALL!B267</f>
        <v>4.34</v>
      </c>
      <c r="C28" s="92">
        <f t="shared" si="0"/>
        <v>7.4257425742574217</v>
      </c>
      <c r="D28" s="30">
        <f>ALL!D267</f>
        <v>38</v>
      </c>
      <c r="E28" s="30">
        <f>ALL!E267</f>
        <v>3</v>
      </c>
      <c r="F28" s="73">
        <f>ALL!F267</f>
        <v>4.03</v>
      </c>
      <c r="G28" s="73">
        <f>ALL!G267</f>
        <v>4.26</v>
      </c>
      <c r="H28" s="27">
        <f>ALL!C267</f>
        <v>4.5350000000000001</v>
      </c>
      <c r="I28" s="54" t="str">
        <f t="shared" si="1"/>
        <v>Short</v>
      </c>
      <c r="J28" s="89">
        <f t="shared" si="2"/>
        <v>-4.2998897464167651</v>
      </c>
      <c r="K28" s="119">
        <v>4.04</v>
      </c>
      <c r="L28" s="18"/>
      <c r="M28" s="18"/>
      <c r="N28" s="18"/>
      <c r="O28" s="82" t="s">
        <v>49</v>
      </c>
      <c r="P28" s="130">
        <f t="shared" si="3"/>
        <v>916.83168316831677</v>
      </c>
      <c r="Q28" s="24">
        <f t="shared" si="7"/>
        <v>3704</v>
      </c>
      <c r="R28" s="85">
        <f t="shared" si="5"/>
        <v>7.4257425742574217</v>
      </c>
      <c r="S28" s="25">
        <f t="shared" si="6"/>
        <v>3979.0495049504948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1.51</v>
      </c>
      <c r="C29" s="84">
        <f t="shared" si="0"/>
        <v>-5.86034912718205</v>
      </c>
      <c r="D29" s="129">
        <f>ALL!D345</f>
        <v>14</v>
      </c>
      <c r="E29" s="129">
        <f>ALL!E345</f>
        <v>5</v>
      </c>
      <c r="F29" s="72">
        <f>ALL!F345</f>
        <v>1.6719999999999999</v>
      </c>
      <c r="G29" s="72">
        <f>ALL!G345</f>
        <v>1.494</v>
      </c>
      <c r="H29" s="126">
        <f>ALL!C345</f>
        <v>1.722</v>
      </c>
      <c r="I29" s="54" t="str">
        <f t="shared" si="1"/>
        <v>Short</v>
      </c>
      <c r="J29" s="88">
        <f t="shared" si="2"/>
        <v>-12.311265969802553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-5.86034912718205</v>
      </c>
      <c r="S29" s="29">
        <f t="shared" si="6"/>
        <v>3486.932668329177</v>
      </c>
      <c r="T29" s="18"/>
      <c r="U29" s="18"/>
    </row>
    <row r="30" spans="1:21" s="19" customFormat="1" ht="15" customHeight="1" thickBot="1" x14ac:dyDescent="0.25">
      <c r="A30" s="127" t="s">
        <v>52</v>
      </c>
      <c r="B30" s="111">
        <f>ALL!B343</f>
        <v>11.38</v>
      </c>
      <c r="C30" s="92">
        <f t="shared" si="0"/>
        <v>5.959031657355685</v>
      </c>
      <c r="D30" s="128" t="str">
        <f>ALL!D343</f>
        <v>N/A</v>
      </c>
      <c r="E30" s="128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10.8</v>
      </c>
      <c r="I30" s="124" t="str">
        <f t="shared" si="1"/>
        <v>Long</v>
      </c>
      <c r="J30" s="89">
        <f t="shared" si="2"/>
        <v>5.3703703703703702</v>
      </c>
      <c r="K30" s="119">
        <v>10.74</v>
      </c>
      <c r="L30" s="18"/>
      <c r="M30" s="18"/>
      <c r="N30" s="18"/>
      <c r="O30" s="82" t="s">
        <v>52</v>
      </c>
      <c r="P30" s="130">
        <f t="shared" si="3"/>
        <v>344.87895716945997</v>
      </c>
      <c r="Q30" s="24">
        <f t="shared" si="7"/>
        <v>3704</v>
      </c>
      <c r="R30" s="85">
        <f t="shared" si="5"/>
        <v>5.959031657355685</v>
      </c>
      <c r="S30" s="25">
        <f t="shared" si="6"/>
        <v>3924.7225325884547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5.5929094377210733</v>
      </c>
      <c r="S31" s="76">
        <f>SUM(S4:S30)</f>
        <v>105601.35687047607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151.00855481846898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5.5929094377210733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2265.1298999999999</v>
      </c>
      <c r="C36" s="5">
        <f>((B36-K36)/K36)*100</f>
        <v>6.8044338131272903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5752.9701999999997</v>
      </c>
      <c r="C37" s="5">
        <f>((B37-K37)/K37)*100</f>
        <v>7.455225372205958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ALL!O378</f>
        <v>3621.6001000000001</v>
      </c>
      <c r="C38" s="5">
        <f>((B38-K38)/K38)*100</f>
        <v>56.321089275154634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2862.8798999999999</v>
      </c>
      <c r="C39" s="5">
        <f>((B39-K39)/K39)*100</f>
        <v>1.6514093797544511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3"/>
      <c r="B1" s="135"/>
      <c r="C1" s="136" t="s">
        <v>83</v>
      </c>
      <c r="D1" s="139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6.45</v>
      </c>
      <c r="C4" s="56">
        <f t="shared" ref="C4:C23" si="0">((B4-K4)/K4)*100</f>
        <v>1064.2599277978338</v>
      </c>
      <c r="D4" s="55">
        <f>ALL!D5</f>
        <v>23</v>
      </c>
      <c r="E4" s="55">
        <f>ALL!E5</f>
        <v>5</v>
      </c>
      <c r="F4" s="55">
        <f>ALL!F5</f>
        <v>6.45</v>
      </c>
      <c r="G4" s="55">
        <f>ALL!G5</f>
        <v>6</v>
      </c>
      <c r="H4" s="55">
        <f>ALL!C5</f>
        <v>6.95</v>
      </c>
      <c r="I4" s="55" t="str">
        <f t="shared" ref="I4:I23" si="1">IF(B4&gt;H4,"Long","Short")</f>
        <v>Short</v>
      </c>
      <c r="J4" s="56">
        <f t="shared" ref="J4:J23" si="2">((B4-H4)/H4)*100</f>
        <v>-7.1942446043165464</v>
      </c>
      <c r="K4" s="57">
        <v>0.55400000000000005</v>
      </c>
      <c r="L4" s="50"/>
      <c r="M4" s="45">
        <f>C27/100</f>
        <v>1401.3984189401015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4.016</v>
      </c>
      <c r="C5" s="59">
        <f t="shared" si="0"/>
        <v>399.502487562189</v>
      </c>
      <c r="D5" s="58">
        <f>ALL!D112</f>
        <v>12</v>
      </c>
      <c r="E5" s="58">
        <f>ALL!E112</f>
        <v>22</v>
      </c>
      <c r="F5" s="58">
        <f>ALL!F112</f>
        <v>3.6</v>
      </c>
      <c r="G5" s="58">
        <f>ALL!G112</f>
        <v>3.39</v>
      </c>
      <c r="H5" s="58">
        <f>ALL!C112</f>
        <v>3.4249999999999998</v>
      </c>
      <c r="I5" s="60" t="str">
        <f t="shared" si="1"/>
        <v>Long</v>
      </c>
      <c r="J5" s="61">
        <f t="shared" si="2"/>
        <v>17.255474452554751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0" t="s">
        <v>24</v>
      </c>
      <c r="N6" s="141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14.62</v>
      </c>
      <c r="C7" s="59">
        <f t="shared" si="0"/>
        <v>3222.7272727272725</v>
      </c>
      <c r="D7" s="58" t="str">
        <f>ALL!D39</f>
        <v>N/A</v>
      </c>
      <c r="E7" s="58">
        <f>ALL!E29</f>
        <v>4</v>
      </c>
      <c r="F7" s="58" t="str">
        <f>ALL!F29</f>
        <v>N/A</v>
      </c>
      <c r="G7" s="58">
        <f>ALL!G29</f>
        <v>13.98</v>
      </c>
      <c r="H7" s="58">
        <f>ALL!C29</f>
        <v>14.68</v>
      </c>
      <c r="I7" s="60" t="str">
        <f t="shared" si="1"/>
        <v>Short</v>
      </c>
      <c r="J7" s="61">
        <f t="shared" si="2"/>
        <v>-0.40871934604904975</v>
      </c>
      <c r="K7" s="62">
        <v>0.44</v>
      </c>
      <c r="L7" s="50"/>
      <c r="M7" s="142">
        <f>-N4+M4</f>
        <v>1402.3980509815451</v>
      </c>
      <c r="N7" s="143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17.8</v>
      </c>
      <c r="C8" s="63">
        <f t="shared" si="0"/>
        <v>3647.3684210526317</v>
      </c>
      <c r="D8" s="60">
        <f>ALL!D58</f>
        <v>10</v>
      </c>
      <c r="E8" s="60">
        <f>ALL!E58</f>
        <v>21</v>
      </c>
      <c r="F8" s="60">
        <f>ALL!F58</f>
        <v>16.48</v>
      </c>
      <c r="G8" s="60">
        <f>ALL!G58</f>
        <v>15.5</v>
      </c>
      <c r="H8" s="60">
        <f>ALL!C58</f>
        <v>14.96</v>
      </c>
      <c r="I8" s="60" t="str">
        <f t="shared" si="1"/>
        <v>Long</v>
      </c>
      <c r="J8" s="64">
        <f t="shared" si="2"/>
        <v>18.983957219251334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19.3</v>
      </c>
      <c r="C9" s="59">
        <f t="shared" si="0"/>
        <v>1407.8125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18.05</v>
      </c>
      <c r="I9" s="60" t="str">
        <f t="shared" si="1"/>
        <v>Long</v>
      </c>
      <c r="J9" s="61">
        <f t="shared" si="2"/>
        <v>6.9252077562326857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44.88</v>
      </c>
      <c r="C11" s="59">
        <f t="shared" si="0"/>
        <v>4433.3333333333339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</v>
      </c>
      <c r="I11" s="60" t="str">
        <f t="shared" si="1"/>
        <v>Long</v>
      </c>
      <c r="J11" s="61">
        <f t="shared" si="2"/>
        <v>1.3092550790067843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1.36</v>
      </c>
      <c r="C12" s="63">
        <f t="shared" si="0"/>
        <v>43.763213530655406</v>
      </c>
      <c r="D12" s="60">
        <f>ALL!D35</f>
        <v>38</v>
      </c>
      <c r="E12" s="60">
        <f>ALL!E35</f>
        <v>25</v>
      </c>
      <c r="F12" s="60">
        <f>ALL!F35</f>
        <v>1.5</v>
      </c>
      <c r="G12" s="60">
        <f>ALL!G35</f>
        <v>1.38</v>
      </c>
      <c r="H12" s="60">
        <f>ALL!C35</f>
        <v>1.39</v>
      </c>
      <c r="I12" s="60" t="str">
        <f t="shared" si="1"/>
        <v>Short</v>
      </c>
      <c r="J12" s="64">
        <f t="shared" si="2"/>
        <v>-2.1582733812949502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 t="str">
        <f>ALL!D14</f>
        <v>N/A</v>
      </c>
      <c r="E19" s="58" t="str">
        <f>ALL!E14</f>
        <v>N/A</v>
      </c>
      <c r="F19" s="58" t="str">
        <f>ALL!F14</f>
        <v>N/A</v>
      </c>
      <c r="G19" s="58" t="str">
        <f>ALL!G14</f>
        <v>N/A</v>
      </c>
      <c r="H19" s="58" t="str">
        <f>ALL!C14</f>
        <v>N/A</v>
      </c>
      <c r="I19" s="60" t="str">
        <f t="shared" si="1"/>
        <v>Short</v>
      </c>
      <c r="J19" s="61" t="e">
        <f t="shared" si="2"/>
        <v>#VALUE!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1.46</v>
      </c>
      <c r="C20" s="63">
        <f t="shared" si="0"/>
        <v>1540.4494382022472</v>
      </c>
      <c r="D20" s="60">
        <f>ALL!D94</f>
        <v>1</v>
      </c>
      <c r="E20" s="60">
        <f>ALL!E94</f>
        <v>19</v>
      </c>
      <c r="F20" s="60">
        <f>ALL!F94</f>
        <v>1.444</v>
      </c>
      <c r="G20" s="60">
        <f>ALL!G94</f>
        <v>1.36</v>
      </c>
      <c r="H20" s="60">
        <f>ALL!C94</f>
        <v>1.32</v>
      </c>
      <c r="I20" s="60" t="str">
        <f t="shared" si="1"/>
        <v>Long</v>
      </c>
      <c r="J20" s="64">
        <f t="shared" si="2"/>
        <v>10.606060606060598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8.5399999999999991</v>
      </c>
      <c r="C23" s="67">
        <f t="shared" si="0"/>
        <v>68.110236220472416</v>
      </c>
      <c r="D23" s="66">
        <f>ALL!D69</f>
        <v>27</v>
      </c>
      <c r="E23" s="66">
        <f>ALL!E69</f>
        <v>5</v>
      </c>
      <c r="F23" s="66">
        <f>ALL!F69</f>
        <v>2.1</v>
      </c>
      <c r="G23" s="66">
        <f>ALL!G69</f>
        <v>2.27</v>
      </c>
      <c r="H23" s="66">
        <f>ALL!C69</f>
        <v>2.4</v>
      </c>
      <c r="I23" s="68" t="str">
        <f t="shared" si="1"/>
        <v>Long</v>
      </c>
      <c r="J23" s="69">
        <f t="shared" si="2"/>
        <v>255.83333333333331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2802796.837880203</v>
      </c>
    </row>
    <row r="27" spans="1:17" ht="13.5" customHeight="1" thickBot="1" x14ac:dyDescent="0.25">
      <c r="A27" s="40" t="s">
        <v>54</v>
      </c>
      <c r="B27" s="41"/>
      <c r="C27" s="42">
        <f>C26/20</f>
        <v>140139.84189401014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08" activePane="bottomLeft" state="frozen"/>
      <selection pane="bottomLeft" activeCell="A346" sqref="A34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46047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6.45</v>
      </c>
      <c r="C5">
        <f t="shared" ref="C5:C68" si="1">VLOOKUP($A5,$N$5:$U$375,3,FALSE)</f>
        <v>6.95</v>
      </c>
      <c r="D5">
        <f t="shared" ref="D5:D68" si="2">VLOOKUP($A5,$N$5:$U$375,4,FALSE)</f>
        <v>23</v>
      </c>
      <c r="E5">
        <f t="shared" ref="E5:E68" si="3">VLOOKUP($A5,$N$5:$U$375,5,FALSE)</f>
        <v>5</v>
      </c>
      <c r="F5">
        <f t="shared" ref="F5:F68" si="4">VLOOKUP($A5,$N$5:$U$375,6,FALSE)</f>
        <v>6.45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6.45</v>
      </c>
      <c r="P5" s="93">
        <v>6.95</v>
      </c>
      <c r="Q5" s="93">
        <v>23</v>
      </c>
      <c r="R5" s="93">
        <v>5</v>
      </c>
      <c r="S5" s="93">
        <v>6.45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3.5449999999999999</v>
      </c>
      <c r="C7">
        <f t="shared" si="1"/>
        <v>3.13</v>
      </c>
      <c r="D7" t="str">
        <f t="shared" si="2"/>
        <v>N/A</v>
      </c>
      <c r="E7" t="str">
        <f t="shared" si="3"/>
        <v>N/A</v>
      </c>
      <c r="F7" t="str">
        <f t="shared" si="4"/>
        <v>N/A</v>
      </c>
      <c r="G7" t="str">
        <f t="shared" si="5"/>
        <v>N/A</v>
      </c>
      <c r="H7" s="104" t="str">
        <f t="shared" si="6"/>
        <v>Long</v>
      </c>
      <c r="N7" s="93" t="s">
        <v>126</v>
      </c>
      <c r="O7" s="93">
        <v>3.5449999999999999</v>
      </c>
      <c r="P7" s="93">
        <v>3.13</v>
      </c>
      <c r="Q7" s="93" t="s">
        <v>121</v>
      </c>
      <c r="R7" s="93" t="s">
        <v>121</v>
      </c>
      <c r="S7" s="93" t="s">
        <v>121</v>
      </c>
      <c r="T7" s="93" t="s">
        <v>121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0.47</v>
      </c>
      <c r="C8">
        <f t="shared" si="1"/>
        <v>0.49</v>
      </c>
      <c r="D8">
        <f t="shared" si="2"/>
        <v>26</v>
      </c>
      <c r="E8">
        <f t="shared" si="3"/>
        <v>16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0.47</v>
      </c>
      <c r="P8" s="93">
        <v>0.49</v>
      </c>
      <c r="Q8" s="93">
        <v>26</v>
      </c>
      <c r="R8" s="93">
        <v>16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6.41</v>
      </c>
      <c r="P10" s="93">
        <v>6.56</v>
      </c>
      <c r="Q10" s="93">
        <v>48</v>
      </c>
      <c r="R10" s="93">
        <v>3</v>
      </c>
      <c r="S10" s="93">
        <v>5.1100000000000003</v>
      </c>
      <c r="T10" s="93">
        <v>6.1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2.9249999999999998</v>
      </c>
      <c r="P13" s="93">
        <v>2.97</v>
      </c>
      <c r="Q13" s="93">
        <v>23</v>
      </c>
      <c r="R13" s="93">
        <v>9</v>
      </c>
      <c r="S13" s="93">
        <v>2.91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1.06</v>
      </c>
      <c r="C14" t="str">
        <f t="shared" si="1"/>
        <v>N/A</v>
      </c>
      <c r="D14" t="str">
        <f t="shared" si="2"/>
        <v>N/A</v>
      </c>
      <c r="E14" t="str">
        <f t="shared" si="3"/>
        <v>N/A</v>
      </c>
      <c r="F14" t="str">
        <f t="shared" si="4"/>
        <v>N/A</v>
      </c>
      <c r="G14" t="str">
        <f t="shared" si="5"/>
        <v>N/A</v>
      </c>
      <c r="H14" s="104" t="str">
        <f t="shared" si="6"/>
        <v>Short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6.01</v>
      </c>
      <c r="P15" s="93">
        <v>6.28</v>
      </c>
      <c r="Q15" s="93" t="s">
        <v>121</v>
      </c>
      <c r="R15" s="93">
        <v>21</v>
      </c>
      <c r="S15" s="93" t="s">
        <v>121</v>
      </c>
      <c r="T15" s="93">
        <v>6.2750000000000004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3.887</v>
      </c>
      <c r="C16">
        <f t="shared" si="1"/>
        <v>3.782</v>
      </c>
      <c r="D16">
        <f t="shared" si="2"/>
        <v>14</v>
      </c>
      <c r="E16">
        <f t="shared" si="3"/>
        <v>33</v>
      </c>
      <c r="F16">
        <f t="shared" si="4"/>
        <v>3.7010000000000001</v>
      </c>
      <c r="G16">
        <f t="shared" si="5"/>
        <v>3.4710000000000001</v>
      </c>
      <c r="H16" s="104" t="str">
        <f t="shared" si="6"/>
        <v>Long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1.06</v>
      </c>
      <c r="P18" s="93" t="s">
        <v>121</v>
      </c>
      <c r="Q18" s="93" t="s">
        <v>121</v>
      </c>
      <c r="R18" s="93" t="s">
        <v>121</v>
      </c>
      <c r="S18" s="93" t="s">
        <v>121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10.8</v>
      </c>
      <c r="P19" s="93">
        <v>9.57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5.34</v>
      </c>
      <c r="C20">
        <f t="shared" si="1"/>
        <v>5.5</v>
      </c>
      <c r="D20">
        <f t="shared" si="2"/>
        <v>15</v>
      </c>
      <c r="E20">
        <f t="shared" si="3"/>
        <v>5</v>
      </c>
      <c r="F20">
        <f t="shared" si="4"/>
        <v>5.26</v>
      </c>
      <c r="G20">
        <f t="shared" si="5"/>
        <v>5.12</v>
      </c>
      <c r="H20" s="104" t="str">
        <f t="shared" si="6"/>
        <v>Short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8.2200000000000006</v>
      </c>
      <c r="C24">
        <f t="shared" si="1"/>
        <v>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5.34</v>
      </c>
      <c r="P24" s="93">
        <v>5.5</v>
      </c>
      <c r="Q24" s="93">
        <v>15</v>
      </c>
      <c r="R24" s="93">
        <v>5</v>
      </c>
      <c r="S24" s="93">
        <v>5.26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3.887</v>
      </c>
      <c r="P25" s="93">
        <v>3.782</v>
      </c>
      <c r="Q25" s="93">
        <v>14</v>
      </c>
      <c r="R25" s="93">
        <v>33</v>
      </c>
      <c r="S25" s="93">
        <v>3.7010000000000001</v>
      </c>
      <c r="T25" s="93">
        <v>3.4710000000000001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14.62</v>
      </c>
      <c r="C29">
        <f t="shared" si="1"/>
        <v>14.68</v>
      </c>
      <c r="D29" t="str">
        <f t="shared" si="2"/>
        <v>N/A</v>
      </c>
      <c r="E29">
        <f t="shared" si="3"/>
        <v>4</v>
      </c>
      <c r="F29" t="str">
        <f t="shared" si="4"/>
        <v>N/A</v>
      </c>
      <c r="G29">
        <f t="shared" si="5"/>
        <v>13.98</v>
      </c>
      <c r="H29" s="104" t="str">
        <f t="shared" si="6"/>
        <v>Short</v>
      </c>
      <c r="N29" s="93" t="s">
        <v>160</v>
      </c>
      <c r="O29" s="93">
        <v>8.2200000000000006</v>
      </c>
      <c r="P29" s="93">
        <v>8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3.99</v>
      </c>
      <c r="C31">
        <f t="shared" si="1"/>
        <v>4.17</v>
      </c>
      <c r="D31" t="str">
        <f t="shared" si="2"/>
        <v>N/A</v>
      </c>
      <c r="E31">
        <f t="shared" si="3"/>
        <v>23</v>
      </c>
      <c r="F31" t="str">
        <f t="shared" si="4"/>
        <v>N/A</v>
      </c>
      <c r="G31">
        <f t="shared" si="5"/>
        <v>4.0199999999999996</v>
      </c>
      <c r="H31" s="104" t="str">
        <f t="shared" si="6"/>
        <v>Short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7.4</v>
      </c>
      <c r="C32">
        <f t="shared" si="1"/>
        <v>7.26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04" t="str">
        <f t="shared" si="6"/>
        <v>Long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14.62</v>
      </c>
      <c r="P34" s="93">
        <v>14.68</v>
      </c>
      <c r="Q34" s="93" t="s">
        <v>121</v>
      </c>
      <c r="R34" s="93">
        <v>4</v>
      </c>
      <c r="S34" s="93" t="s">
        <v>121</v>
      </c>
      <c r="T34" s="93">
        <v>13.98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1.36</v>
      </c>
      <c r="C35">
        <f t="shared" si="1"/>
        <v>1.39</v>
      </c>
      <c r="D35">
        <f t="shared" si="2"/>
        <v>38</v>
      </c>
      <c r="E35">
        <f t="shared" si="3"/>
        <v>25</v>
      </c>
      <c r="F35">
        <f t="shared" si="4"/>
        <v>1.5</v>
      </c>
      <c r="G35">
        <f t="shared" si="5"/>
        <v>1.38</v>
      </c>
      <c r="H35" s="104" t="str">
        <f t="shared" si="6"/>
        <v>Short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3.99</v>
      </c>
      <c r="P38" s="93">
        <v>4.17</v>
      </c>
      <c r="Q38" s="93" t="s">
        <v>121</v>
      </c>
      <c r="R38" s="93">
        <v>23</v>
      </c>
      <c r="S38" s="93" t="s">
        <v>121</v>
      </c>
      <c r="T38" s="93">
        <v>4.0199999999999996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12.35</v>
      </c>
      <c r="C39">
        <f t="shared" si="1"/>
        <v>13.55</v>
      </c>
      <c r="D39" t="str">
        <f t="shared" si="2"/>
        <v>N/A</v>
      </c>
      <c r="E39">
        <f t="shared" si="3"/>
        <v>2</v>
      </c>
      <c r="F39" t="str">
        <f t="shared" si="4"/>
        <v>N/A</v>
      </c>
      <c r="G39">
        <f t="shared" si="5"/>
        <v>12.55</v>
      </c>
      <c r="H39" s="104" t="str">
        <f t="shared" si="8"/>
        <v>Short</v>
      </c>
      <c r="N39" s="93" t="s">
        <v>175</v>
      </c>
      <c r="O39" s="93">
        <v>7.4</v>
      </c>
      <c r="P39" s="93">
        <v>7.26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1.88</v>
      </c>
      <c r="C42">
        <f t="shared" si="1"/>
        <v>2.06</v>
      </c>
      <c r="D42">
        <f t="shared" si="2"/>
        <v>13</v>
      </c>
      <c r="E42">
        <f t="shared" si="3"/>
        <v>7</v>
      </c>
      <c r="F42">
        <f t="shared" si="4"/>
        <v>2.0099999999999998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1.36</v>
      </c>
      <c r="P42" s="93">
        <v>1.39</v>
      </c>
      <c r="Q42" s="93">
        <v>38</v>
      </c>
      <c r="R42" s="93">
        <v>25</v>
      </c>
      <c r="S42" s="93">
        <v>1.5</v>
      </c>
      <c r="T42" s="93">
        <v>1.38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2687.8600999999999</v>
      </c>
      <c r="P44" s="93">
        <v>2610.4299000000001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12.35</v>
      </c>
      <c r="P47" s="93">
        <v>13.55</v>
      </c>
      <c r="Q47" s="93" t="s">
        <v>121</v>
      </c>
      <c r="R47" s="93">
        <v>2</v>
      </c>
      <c r="S47" s="93" t="s">
        <v>121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7.45</v>
      </c>
      <c r="C48">
        <f t="shared" si="1"/>
        <v>7.2</v>
      </c>
      <c r="D48">
        <f t="shared" si="2"/>
        <v>14</v>
      </c>
      <c r="E48">
        <f t="shared" si="3"/>
        <v>18</v>
      </c>
      <c r="F48">
        <f t="shared" si="4"/>
        <v>6.9</v>
      </c>
      <c r="G48">
        <f t="shared" si="5"/>
        <v>6.4</v>
      </c>
      <c r="H48" s="104" t="str">
        <f t="shared" si="8"/>
        <v>Long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11.92</v>
      </c>
      <c r="C49">
        <f t="shared" si="1"/>
        <v>12.3</v>
      </c>
      <c r="D49" t="str">
        <f t="shared" si="2"/>
        <v>N/A</v>
      </c>
      <c r="E49">
        <f t="shared" si="3"/>
        <v>7</v>
      </c>
      <c r="F49" t="str">
        <f t="shared" si="4"/>
        <v>N/A</v>
      </c>
      <c r="G49">
        <f t="shared" si="5"/>
        <v>11.76</v>
      </c>
      <c r="H49" s="104" t="str">
        <f t="shared" si="8"/>
        <v>Short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1.83</v>
      </c>
      <c r="C50">
        <f t="shared" si="1"/>
        <v>2.06</v>
      </c>
      <c r="D50">
        <f t="shared" si="2"/>
        <v>15</v>
      </c>
      <c r="E50">
        <f t="shared" si="3"/>
        <v>4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1.88</v>
      </c>
      <c r="P50" s="93">
        <v>2.06</v>
      </c>
      <c r="Q50" s="93">
        <v>13</v>
      </c>
      <c r="R50" s="93">
        <v>7</v>
      </c>
      <c r="S50" s="93">
        <v>2.0099999999999998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2.81</v>
      </c>
      <c r="C51">
        <f t="shared" si="1"/>
        <v>2.97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2.2799999999999998</v>
      </c>
      <c r="C55">
        <f t="shared" si="1"/>
        <v>2.2200000000000002</v>
      </c>
      <c r="D55">
        <f t="shared" si="2"/>
        <v>27</v>
      </c>
      <c r="E55" t="str">
        <f t="shared" si="3"/>
        <v>N/A</v>
      </c>
      <c r="F55">
        <f t="shared" si="4"/>
        <v>2.46</v>
      </c>
      <c r="G55" t="str">
        <f t="shared" si="5"/>
        <v>N/A</v>
      </c>
      <c r="H55" s="104" t="str">
        <f t="shared" si="8"/>
        <v>Long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7.45</v>
      </c>
      <c r="P56" s="93">
        <v>7.2</v>
      </c>
      <c r="Q56" s="93">
        <v>14</v>
      </c>
      <c r="R56" s="93">
        <v>18</v>
      </c>
      <c r="S56" s="93">
        <v>6.9</v>
      </c>
      <c r="T56" s="93">
        <v>6.4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11.92</v>
      </c>
      <c r="P57" s="93">
        <v>12.3</v>
      </c>
      <c r="Q57" s="93" t="s">
        <v>121</v>
      </c>
      <c r="R57" s="93">
        <v>7</v>
      </c>
      <c r="S57" s="93" t="s">
        <v>121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17.8</v>
      </c>
      <c r="C58">
        <f t="shared" si="1"/>
        <v>14.96</v>
      </c>
      <c r="D58">
        <f t="shared" si="2"/>
        <v>10</v>
      </c>
      <c r="E58">
        <f t="shared" si="3"/>
        <v>21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1.83</v>
      </c>
      <c r="P58" s="93">
        <v>2.06</v>
      </c>
      <c r="Q58" s="93">
        <v>15</v>
      </c>
      <c r="R58" s="93">
        <v>4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</v>
      </c>
      <c r="C59">
        <f t="shared" si="1"/>
        <v>7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Short</v>
      </c>
      <c r="N59" s="93" t="s">
        <v>210</v>
      </c>
      <c r="O59" s="93">
        <v>2.81</v>
      </c>
      <c r="P59" s="93">
        <v>2.97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6.85</v>
      </c>
      <c r="C60">
        <f t="shared" si="1"/>
        <v>7.15</v>
      </c>
      <c r="D60" t="str">
        <f t="shared" si="2"/>
        <v>N/A</v>
      </c>
      <c r="E60">
        <f t="shared" si="3"/>
        <v>18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8.76</v>
      </c>
      <c r="P63" s="93">
        <v>8.3800000000000008</v>
      </c>
      <c r="Q63" s="93">
        <v>46</v>
      </c>
      <c r="R63" s="93" t="s">
        <v>121</v>
      </c>
      <c r="S63" s="93">
        <v>8.1999999999999993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19.3</v>
      </c>
      <c r="C64">
        <f t="shared" si="1"/>
        <v>18.05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218</v>
      </c>
      <c r="O64" s="93">
        <v>2.2799999999999998</v>
      </c>
      <c r="P64" s="93">
        <v>2.2200000000000002</v>
      </c>
      <c r="Q64" s="93">
        <v>27</v>
      </c>
      <c r="R64" s="93" t="s">
        <v>121</v>
      </c>
      <c r="S64" s="93">
        <v>2.46</v>
      </c>
      <c r="T64" s="93" t="s">
        <v>121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1.05</v>
      </c>
      <c r="P66" s="93">
        <v>1.014</v>
      </c>
      <c r="Q66" s="93" t="s">
        <v>121</v>
      </c>
      <c r="R66" s="93" t="s">
        <v>121</v>
      </c>
      <c r="S66" s="93" t="s">
        <v>121</v>
      </c>
      <c r="T66" s="93" t="s">
        <v>121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17.8</v>
      </c>
      <c r="P68" s="93">
        <v>14.96</v>
      </c>
      <c r="Q68" s="93">
        <v>10</v>
      </c>
      <c r="R68" s="93">
        <v>21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2.34</v>
      </c>
      <c r="C69">
        <f t="shared" ref="C69:C132" si="10">VLOOKUP($A69,$N$5:$U$375,3,FALSE)</f>
        <v>2.4</v>
      </c>
      <c r="D69">
        <f t="shared" ref="D69:D132" si="11">VLOOKUP($A69,$N$5:$U$375,4,FALSE)</f>
        <v>27</v>
      </c>
      <c r="E69">
        <f t="shared" ref="E69:E132" si="12">VLOOKUP($A69,$N$5:$U$375,5,FALSE)</f>
        <v>5</v>
      </c>
      <c r="F69">
        <f t="shared" ref="F69:F132" si="13">VLOOKUP($A69,$N$5:$U$375,6,FALSE)</f>
        <v>2.1</v>
      </c>
      <c r="G69">
        <f t="shared" ref="G69:G132" si="14">VLOOKUP($A69,$N$5:$U$375,7,FALSE)</f>
        <v>2.27</v>
      </c>
      <c r="H69" s="104" t="str">
        <f t="shared" ref="H69:H100" si="15">IF(B69&gt;C69,"Long","Short")</f>
        <v>Short</v>
      </c>
      <c r="N69" s="93" t="s">
        <v>224</v>
      </c>
      <c r="O69" s="93">
        <v>7</v>
      </c>
      <c r="P69" s="93">
        <v>7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1.51</v>
      </c>
      <c r="P70" s="93">
        <v>1.722</v>
      </c>
      <c r="Q70" s="93">
        <v>14</v>
      </c>
      <c r="R70" s="93">
        <v>5</v>
      </c>
      <c r="S70" s="93">
        <v>1.6719999999999999</v>
      </c>
      <c r="T70" s="93">
        <v>1.494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0.35899999999999999</v>
      </c>
      <c r="C71">
        <f t="shared" si="10"/>
        <v>0.38600000000000001</v>
      </c>
      <c r="D71" t="str">
        <f t="shared" si="11"/>
        <v>N/A</v>
      </c>
      <c r="E71">
        <f t="shared" si="12"/>
        <v>3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11.38</v>
      </c>
      <c r="P71" s="93">
        <v>10.8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6.85</v>
      </c>
      <c r="P72" s="93">
        <v>7.15</v>
      </c>
      <c r="Q72" s="93" t="s">
        <v>121</v>
      </c>
      <c r="R72" s="93">
        <v>18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3.75</v>
      </c>
      <c r="C75">
        <f t="shared" si="10"/>
        <v>3.89</v>
      </c>
      <c r="D75">
        <f t="shared" si="11"/>
        <v>47</v>
      </c>
      <c r="E75">
        <f t="shared" si="12"/>
        <v>2</v>
      </c>
      <c r="F75">
        <f t="shared" si="13"/>
        <v>2.93</v>
      </c>
      <c r="G75">
        <f t="shared" si="14"/>
        <v>3.78</v>
      </c>
      <c r="H75" s="104" t="str">
        <f t="shared" si="15"/>
        <v>Short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20188.1895</v>
      </c>
      <c r="P76" s="93">
        <v>20713.710899999998</v>
      </c>
      <c r="Q76" s="93" t="s">
        <v>121</v>
      </c>
      <c r="R76" s="93">
        <v>9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19.3</v>
      </c>
      <c r="P78" s="93">
        <v>18.05</v>
      </c>
      <c r="Q78" s="93" t="s">
        <v>121</v>
      </c>
      <c r="R78" s="93" t="s">
        <v>121</v>
      </c>
      <c r="S78" s="93" t="s">
        <v>121</v>
      </c>
      <c r="T78" s="93" t="s">
        <v>121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13.45</v>
      </c>
      <c r="P79" s="93">
        <v>11.5</v>
      </c>
      <c r="Q79" s="93">
        <v>36</v>
      </c>
      <c r="R79" s="93" t="s">
        <v>121</v>
      </c>
      <c r="S79" s="93">
        <v>9.74</v>
      </c>
      <c r="T79" s="93" t="s">
        <v>121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44.88</v>
      </c>
      <c r="C80">
        <f t="shared" si="10"/>
        <v>44.3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4.07</v>
      </c>
      <c r="C83">
        <f t="shared" si="10"/>
        <v>3.6949999999999998</v>
      </c>
      <c r="D83">
        <f t="shared" si="11"/>
        <v>32</v>
      </c>
      <c r="E83" t="str">
        <f t="shared" si="12"/>
        <v>N/A</v>
      </c>
      <c r="F83">
        <f t="shared" si="13"/>
        <v>3.0950000000000002</v>
      </c>
      <c r="G83" t="str">
        <f t="shared" si="14"/>
        <v>N/A</v>
      </c>
      <c r="H83" s="104" t="str">
        <f t="shared" si="15"/>
        <v>Long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2.34</v>
      </c>
      <c r="P84" s="93">
        <v>2.4</v>
      </c>
      <c r="Q84" s="93">
        <v>27</v>
      </c>
      <c r="R84" s="93">
        <v>5</v>
      </c>
      <c r="S84" s="93">
        <v>2.1</v>
      </c>
      <c r="T84" s="93">
        <v>2.27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5.45</v>
      </c>
      <c r="C86">
        <f t="shared" si="10"/>
        <v>5.35</v>
      </c>
      <c r="D86">
        <f t="shared" si="11"/>
        <v>37</v>
      </c>
      <c r="E86" t="str">
        <f t="shared" si="12"/>
        <v>N/A</v>
      </c>
      <c r="F86">
        <f t="shared" si="13"/>
        <v>5.4</v>
      </c>
      <c r="G86" t="str">
        <f t="shared" si="14"/>
        <v>N/A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0.35899999999999999</v>
      </c>
      <c r="P87" s="93">
        <v>0.38600000000000001</v>
      </c>
      <c r="Q87" s="93" t="s">
        <v>121</v>
      </c>
      <c r="R87" s="93">
        <v>3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2.4300000000000002</v>
      </c>
      <c r="C90">
        <f t="shared" si="10"/>
        <v>2.35</v>
      </c>
      <c r="D90">
        <f t="shared" si="11"/>
        <v>14</v>
      </c>
      <c r="E90" t="str">
        <f t="shared" si="12"/>
        <v>N/A</v>
      </c>
      <c r="F90">
        <f t="shared" si="13"/>
        <v>2.37</v>
      </c>
      <c r="G90" t="str">
        <f t="shared" si="14"/>
        <v>N/A</v>
      </c>
      <c r="H90" s="104" t="str">
        <f t="shared" si="15"/>
        <v>Long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3.75</v>
      </c>
      <c r="P92" s="93">
        <v>3.89</v>
      </c>
      <c r="Q92" s="93">
        <v>47</v>
      </c>
      <c r="R92" s="93">
        <v>2</v>
      </c>
      <c r="S92" s="93">
        <v>2.93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15.85</v>
      </c>
      <c r="C93" t="str">
        <f t="shared" si="10"/>
        <v>N/A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1.46</v>
      </c>
      <c r="C94">
        <f t="shared" si="10"/>
        <v>1.32</v>
      </c>
      <c r="D94">
        <f t="shared" si="11"/>
        <v>1</v>
      </c>
      <c r="E94">
        <f t="shared" si="12"/>
        <v>19</v>
      </c>
      <c r="F94">
        <f t="shared" si="13"/>
        <v>1.444</v>
      </c>
      <c r="G94">
        <f t="shared" si="14"/>
        <v>1.36</v>
      </c>
      <c r="H94" s="104" t="str">
        <f t="shared" si="15"/>
        <v>Long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8.68</v>
      </c>
      <c r="C96">
        <f t="shared" si="10"/>
        <v>8.42</v>
      </c>
      <c r="D96">
        <f t="shared" si="11"/>
        <v>48</v>
      </c>
      <c r="E96" t="str">
        <f t="shared" si="12"/>
        <v>N/A</v>
      </c>
      <c r="F96">
        <f t="shared" si="13"/>
        <v>7.94</v>
      </c>
      <c r="G96" t="str">
        <f t="shared" si="14"/>
        <v>N/A</v>
      </c>
      <c r="H96" s="104" t="str">
        <f t="shared" si="15"/>
        <v>Long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2.44</v>
      </c>
      <c r="C97">
        <f t="shared" si="10"/>
        <v>2.57</v>
      </c>
      <c r="D97">
        <f t="shared" si="11"/>
        <v>11</v>
      </c>
      <c r="E97">
        <f t="shared" si="12"/>
        <v>4</v>
      </c>
      <c r="F97">
        <f t="shared" si="13"/>
        <v>2.52</v>
      </c>
      <c r="G97">
        <f t="shared" si="14"/>
        <v>2.39</v>
      </c>
      <c r="H97" s="104" t="str">
        <f t="shared" si="15"/>
        <v>Short</v>
      </c>
      <c r="N97" s="93" t="s">
        <v>263</v>
      </c>
      <c r="O97" s="93">
        <v>44.88</v>
      </c>
      <c r="P97" s="93">
        <v>44.3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2</v>
      </c>
      <c r="C99">
        <f t="shared" si="10"/>
        <v>1.96</v>
      </c>
      <c r="D99">
        <f t="shared" si="11"/>
        <v>26</v>
      </c>
      <c r="E99">
        <f t="shared" si="12"/>
        <v>43</v>
      </c>
      <c r="F99">
        <f t="shared" si="13"/>
        <v>2.08</v>
      </c>
      <c r="G99">
        <f t="shared" si="14"/>
        <v>1.93</v>
      </c>
      <c r="H99" s="104" t="str">
        <f t="shared" si="15"/>
        <v>Long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4.07</v>
      </c>
      <c r="P100" s="93">
        <v>3.6949999999999998</v>
      </c>
      <c r="Q100" s="93">
        <v>32</v>
      </c>
      <c r="R100" s="93" t="s">
        <v>121</v>
      </c>
      <c r="S100" s="93">
        <v>3.0950000000000002</v>
      </c>
      <c r="T100" s="93" t="s">
        <v>121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5.45</v>
      </c>
      <c r="P103" s="93">
        <v>5.35</v>
      </c>
      <c r="Q103" s="93">
        <v>37</v>
      </c>
      <c r="R103" s="93" t="s">
        <v>121</v>
      </c>
      <c r="S103" s="93">
        <v>5.4</v>
      </c>
      <c r="T103" s="93" t="s">
        <v>121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2.4300000000000002</v>
      </c>
      <c r="P107" s="93">
        <v>2.35</v>
      </c>
      <c r="Q107" s="93">
        <v>14</v>
      </c>
      <c r="R107" s="93" t="s">
        <v>121</v>
      </c>
      <c r="S107" s="93">
        <v>2.37</v>
      </c>
      <c r="T107" s="93" t="s">
        <v>121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14.8</v>
      </c>
      <c r="C109">
        <f t="shared" si="10"/>
        <v>14.46</v>
      </c>
      <c r="D109">
        <f t="shared" si="11"/>
        <v>14</v>
      </c>
      <c r="E109">
        <f t="shared" si="12"/>
        <v>23</v>
      </c>
      <c r="F109">
        <f t="shared" si="13"/>
        <v>13.775</v>
      </c>
      <c r="G109">
        <f t="shared" si="14"/>
        <v>13.13</v>
      </c>
      <c r="H109" s="104" t="str">
        <f t="shared" si="17"/>
        <v>Long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15.85</v>
      </c>
      <c r="P110" s="93" t="s">
        <v>121</v>
      </c>
      <c r="Q110" s="93" t="s">
        <v>121</v>
      </c>
      <c r="R110" s="93" t="s">
        <v>121</v>
      </c>
      <c r="S110" s="93" t="s">
        <v>121</v>
      </c>
      <c r="T110" s="93" t="s">
        <v>121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1.46</v>
      </c>
      <c r="P111" s="93">
        <v>1.32</v>
      </c>
      <c r="Q111" s="93">
        <v>1</v>
      </c>
      <c r="R111" s="93">
        <v>19</v>
      </c>
      <c r="S111" s="93">
        <v>1.444</v>
      </c>
      <c r="T111" s="93">
        <v>1.36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4.016</v>
      </c>
      <c r="C112">
        <f t="shared" si="10"/>
        <v>3.4249999999999998</v>
      </c>
      <c r="D112">
        <f t="shared" si="11"/>
        <v>12</v>
      </c>
      <c r="E112">
        <f t="shared" si="12"/>
        <v>22</v>
      </c>
      <c r="F112">
        <f t="shared" si="13"/>
        <v>3.6</v>
      </c>
      <c r="G112">
        <f t="shared" si="14"/>
        <v>3.39</v>
      </c>
      <c r="H112" s="104" t="str">
        <f t="shared" si="17"/>
        <v>Long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8.68</v>
      </c>
      <c r="P113" s="93">
        <v>8.42</v>
      </c>
      <c r="Q113" s="93">
        <v>48</v>
      </c>
      <c r="R113" s="93" t="s">
        <v>121</v>
      </c>
      <c r="S113" s="93">
        <v>7.94</v>
      </c>
      <c r="T113" s="93" t="s">
        <v>121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5.92</v>
      </c>
      <c r="C114">
        <f t="shared" si="10"/>
        <v>6.36</v>
      </c>
      <c r="D114">
        <f t="shared" si="11"/>
        <v>37</v>
      </c>
      <c r="E114">
        <f t="shared" si="12"/>
        <v>10</v>
      </c>
      <c r="F114">
        <f t="shared" si="13"/>
        <v>6.28</v>
      </c>
      <c r="G114">
        <f t="shared" si="14"/>
        <v>6.03</v>
      </c>
      <c r="H114" s="104" t="str">
        <f t="shared" si="17"/>
        <v>Short</v>
      </c>
      <c r="N114" s="93" t="s">
        <v>299</v>
      </c>
      <c r="O114" s="93">
        <v>2.44</v>
      </c>
      <c r="P114" s="93">
        <v>2.57</v>
      </c>
      <c r="Q114" s="93">
        <v>11</v>
      </c>
      <c r="R114" s="93">
        <v>4</v>
      </c>
      <c r="S114" s="93">
        <v>2.52</v>
      </c>
      <c r="T114" s="93">
        <v>2.39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3.89</v>
      </c>
      <c r="C115">
        <f t="shared" si="10"/>
        <v>3.77</v>
      </c>
      <c r="D115">
        <f t="shared" si="11"/>
        <v>33</v>
      </c>
      <c r="E115">
        <f t="shared" si="12"/>
        <v>43</v>
      </c>
      <c r="F115">
        <f t="shared" si="13"/>
        <v>3.87</v>
      </c>
      <c r="G115">
        <f t="shared" si="14"/>
        <v>3.53</v>
      </c>
      <c r="H115" s="104" t="str">
        <f t="shared" si="17"/>
        <v>Long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2</v>
      </c>
      <c r="P116" s="93">
        <v>1.96</v>
      </c>
      <c r="Q116" s="93">
        <v>26</v>
      </c>
      <c r="R116" s="93">
        <v>43</v>
      </c>
      <c r="S116" s="93">
        <v>2.08</v>
      </c>
      <c r="T116" s="93">
        <v>1.93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7.35</v>
      </c>
      <c r="C117">
        <f t="shared" si="10"/>
        <v>7.99</v>
      </c>
      <c r="D117" t="str">
        <f t="shared" si="11"/>
        <v>N/A</v>
      </c>
      <c r="E117">
        <f t="shared" si="12"/>
        <v>10</v>
      </c>
      <c r="F117" t="str">
        <f t="shared" si="13"/>
        <v>N/A</v>
      </c>
      <c r="G117">
        <f t="shared" si="14"/>
        <v>7.55</v>
      </c>
      <c r="H117" s="104" t="str">
        <f t="shared" si="17"/>
        <v>Short</v>
      </c>
      <c r="N117" s="93" t="s">
        <v>335</v>
      </c>
      <c r="O117" s="93">
        <v>4.085</v>
      </c>
      <c r="P117" s="93">
        <v>4.0350000000000001</v>
      </c>
      <c r="Q117" s="93">
        <v>13</v>
      </c>
      <c r="R117" s="93">
        <v>16</v>
      </c>
      <c r="S117" s="93">
        <v>4.0650000000000004</v>
      </c>
      <c r="T117" s="93">
        <v>3.77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8.1</v>
      </c>
      <c r="C124">
        <f t="shared" si="10"/>
        <v>8</v>
      </c>
      <c r="D124" t="str">
        <f t="shared" si="11"/>
        <v>N/A</v>
      </c>
      <c r="E124" t="str">
        <f t="shared" si="12"/>
        <v>N/A</v>
      </c>
      <c r="F124" t="str">
        <f t="shared" si="13"/>
        <v>N/A</v>
      </c>
      <c r="G124" t="str">
        <f t="shared" si="14"/>
        <v>N/A</v>
      </c>
      <c r="H124" s="104" t="str">
        <f t="shared" si="17"/>
        <v>Long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1.2649999999999999</v>
      </c>
      <c r="C126">
        <f t="shared" si="10"/>
        <v>1.3149999999999999</v>
      </c>
      <c r="D126">
        <f t="shared" si="11"/>
        <v>37</v>
      </c>
      <c r="E126">
        <f t="shared" si="12"/>
        <v>26</v>
      </c>
      <c r="F126">
        <f t="shared" si="13"/>
        <v>1.365</v>
      </c>
      <c r="G126">
        <f t="shared" si="14"/>
        <v>1.2450000000000001</v>
      </c>
      <c r="H126" s="106" t="str">
        <f t="shared" si="17"/>
        <v>Short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0.436</v>
      </c>
      <c r="C127">
        <f t="shared" si="10"/>
        <v>0.40600000000000003</v>
      </c>
      <c r="D127">
        <f t="shared" si="11"/>
        <v>14</v>
      </c>
      <c r="E127">
        <f t="shared" si="12"/>
        <v>26</v>
      </c>
      <c r="F127">
        <f t="shared" si="13"/>
        <v>0.49099999999999999</v>
      </c>
      <c r="G127">
        <f t="shared" si="14"/>
        <v>0.45300000000000001</v>
      </c>
      <c r="H127" s="106" t="str">
        <f t="shared" si="17"/>
        <v>Long</v>
      </c>
      <c r="N127" s="93" t="s">
        <v>322</v>
      </c>
      <c r="O127" s="93">
        <v>14.8</v>
      </c>
      <c r="P127" s="93">
        <v>14.46</v>
      </c>
      <c r="Q127" s="93">
        <v>14</v>
      </c>
      <c r="R127" s="93">
        <v>23</v>
      </c>
      <c r="S127" s="93">
        <v>13.775</v>
      </c>
      <c r="T127" s="93">
        <v>13.13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4.2050000000000001</v>
      </c>
      <c r="C128">
        <f t="shared" si="10"/>
        <v>4.4000000000000004</v>
      </c>
      <c r="D128" t="str">
        <f t="shared" si="11"/>
        <v>N/A</v>
      </c>
      <c r="E128">
        <f t="shared" si="12"/>
        <v>9</v>
      </c>
      <c r="F128" t="str">
        <f t="shared" si="13"/>
        <v>N/A</v>
      </c>
      <c r="G128">
        <f t="shared" si="14"/>
        <v>4.2300000000000004</v>
      </c>
      <c r="H128" s="106" t="str">
        <f t="shared" si="17"/>
        <v>Short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5752.9701999999997</v>
      </c>
      <c r="C129">
        <f t="shared" si="10"/>
        <v>5584.9902000000002</v>
      </c>
      <c r="D129" t="str">
        <f t="shared" si="11"/>
        <v>N/A</v>
      </c>
      <c r="E129" t="str">
        <f t="shared" si="12"/>
        <v>N/A</v>
      </c>
      <c r="F129" t="str">
        <f t="shared" si="13"/>
        <v>N/A</v>
      </c>
      <c r="G129" t="str">
        <f t="shared" si="14"/>
        <v>N/A</v>
      </c>
      <c r="H129" s="106" t="str">
        <f t="shared" si="17"/>
        <v>Long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1358.74</v>
      </c>
      <c r="C130">
        <f t="shared" si="10"/>
        <v>1320.9399000000001</v>
      </c>
      <c r="D130" t="str">
        <f t="shared" si="11"/>
        <v>N/A</v>
      </c>
      <c r="E130" t="str">
        <f t="shared" si="12"/>
        <v>N/A</v>
      </c>
      <c r="F130" t="str">
        <f t="shared" si="13"/>
        <v>N/A</v>
      </c>
      <c r="G130" t="str">
        <f t="shared" si="14"/>
        <v>N/A</v>
      </c>
      <c r="H130" s="106" t="str">
        <f t="shared" si="17"/>
        <v>Long</v>
      </c>
      <c r="N130" s="93" t="s">
        <v>39</v>
      </c>
      <c r="O130" s="93">
        <v>4.016</v>
      </c>
      <c r="P130" s="93">
        <v>3.4249999999999998</v>
      </c>
      <c r="Q130" s="93">
        <v>12</v>
      </c>
      <c r="R130" s="93">
        <v>22</v>
      </c>
      <c r="S130" s="93">
        <v>3.6</v>
      </c>
      <c r="T130" s="93">
        <v>3.39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2.2000000000000002</v>
      </c>
      <c r="P131" s="93">
        <v>2.06</v>
      </c>
      <c r="Q131" s="93">
        <v>13</v>
      </c>
      <c r="R131" s="93">
        <v>34</v>
      </c>
      <c r="S131" s="93">
        <v>2.17</v>
      </c>
      <c r="T131" s="93">
        <v>1.865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5.92</v>
      </c>
      <c r="P133" s="93">
        <v>6.36</v>
      </c>
      <c r="Q133" s="93">
        <v>37</v>
      </c>
      <c r="R133" s="93">
        <v>10</v>
      </c>
      <c r="S133" s="93">
        <v>6.28</v>
      </c>
      <c r="T133" s="93">
        <v>6.03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3.89</v>
      </c>
      <c r="P134" s="93">
        <v>3.77</v>
      </c>
      <c r="Q134" s="93">
        <v>33</v>
      </c>
      <c r="R134" s="93">
        <v>43</v>
      </c>
      <c r="S134" s="93">
        <v>3.87</v>
      </c>
      <c r="T134" s="93">
        <v>3.53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2862.8798999999999</v>
      </c>
      <c r="C135">
        <f t="shared" si="19"/>
        <v>2776.3301000000001</v>
      </c>
      <c r="D135">
        <f t="shared" si="20"/>
        <v>22</v>
      </c>
      <c r="E135" t="str">
        <f t="shared" si="21"/>
        <v>N/A</v>
      </c>
      <c r="F135">
        <f t="shared" si="22"/>
        <v>2806.55</v>
      </c>
      <c r="G135" t="str">
        <f t="shared" si="23"/>
        <v>N/A</v>
      </c>
      <c r="H135" s="106" t="str">
        <f t="shared" si="17"/>
        <v>Long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7.35</v>
      </c>
      <c r="P136" s="93">
        <v>7.99</v>
      </c>
      <c r="Q136" s="93" t="s">
        <v>121</v>
      </c>
      <c r="R136" s="93">
        <v>10</v>
      </c>
      <c r="S136" s="93" t="s">
        <v>121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2265.1298999999999</v>
      </c>
      <c r="C140">
        <f t="shared" si="19"/>
        <v>2200.7199999999998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2.2999999999999998</v>
      </c>
      <c r="C141">
        <f t="shared" si="19"/>
        <v>2.35</v>
      </c>
      <c r="D141" t="str">
        <f t="shared" si="20"/>
        <v>N/A</v>
      </c>
      <c r="E141">
        <f t="shared" si="21"/>
        <v>10</v>
      </c>
      <c r="F141" t="str">
        <f t="shared" si="22"/>
        <v>N/A</v>
      </c>
      <c r="G141">
        <f t="shared" si="23"/>
        <v>2.3199999999999998</v>
      </c>
      <c r="H141" s="93"/>
      <c r="N141" s="93" t="s">
        <v>379</v>
      </c>
      <c r="O141" s="93">
        <v>3.6850000000000001</v>
      </c>
      <c r="P141" s="93">
        <v>3.415</v>
      </c>
      <c r="Q141" s="93">
        <v>13</v>
      </c>
      <c r="R141" s="93">
        <v>21</v>
      </c>
      <c r="S141" s="93">
        <v>3.5</v>
      </c>
      <c r="T141" s="93">
        <v>3.27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6.8599999999999994E-2</v>
      </c>
      <c r="P142" s="93">
        <v>7.1599999999999997E-2</v>
      </c>
      <c r="Q142" s="93">
        <v>49</v>
      </c>
      <c r="R142" s="93">
        <v>2</v>
      </c>
      <c r="S142" s="93">
        <v>6.6000000000000003E-2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32.119999999999997</v>
      </c>
      <c r="C143">
        <f t="shared" si="19"/>
        <v>24.54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8.1</v>
      </c>
      <c r="P145" s="93">
        <v>8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2989.21</v>
      </c>
      <c r="C146">
        <f t="shared" si="19"/>
        <v>2898.3998999999999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1.2649999999999999</v>
      </c>
      <c r="P147" s="93">
        <v>1.3149999999999999</v>
      </c>
      <c r="Q147" s="93">
        <v>37</v>
      </c>
      <c r="R147" s="93">
        <v>26</v>
      </c>
      <c r="S147" s="93">
        <v>1.365</v>
      </c>
      <c r="T147" s="93">
        <v>1.2450000000000001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0.436</v>
      </c>
      <c r="P148" s="93">
        <v>0.40600000000000003</v>
      </c>
      <c r="Q148" s="93">
        <v>14</v>
      </c>
      <c r="R148" s="93">
        <v>26</v>
      </c>
      <c r="S148" s="93">
        <v>0.49099999999999999</v>
      </c>
      <c r="T148" s="93">
        <v>0.45300000000000001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4.2050000000000001</v>
      </c>
      <c r="P149" s="93">
        <v>4.4000000000000004</v>
      </c>
      <c r="Q149" s="93" t="s">
        <v>121</v>
      </c>
      <c r="R149" s="93">
        <v>9</v>
      </c>
      <c r="S149" s="93" t="s">
        <v>121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5752.9701999999997</v>
      </c>
      <c r="P150" s="93">
        <v>5584.9902000000002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1.97</v>
      </c>
      <c r="C151">
        <f t="shared" si="19"/>
        <v>1.895</v>
      </c>
      <c r="D151">
        <f t="shared" si="20"/>
        <v>35</v>
      </c>
      <c r="E151" t="str">
        <f t="shared" si="21"/>
        <v>N/A</v>
      </c>
      <c r="F151">
        <f t="shared" si="22"/>
        <v>1.88</v>
      </c>
      <c r="G151" t="str">
        <f t="shared" si="23"/>
        <v>N/A</v>
      </c>
      <c r="H151" s="93"/>
      <c r="N151" s="93" t="s">
        <v>398</v>
      </c>
      <c r="O151" s="93">
        <v>9848.5400000000009</v>
      </c>
      <c r="P151" s="93">
        <v>9699.2803000000004</v>
      </c>
      <c r="Q151" s="93">
        <v>31</v>
      </c>
      <c r="R151" s="93" t="s">
        <v>121</v>
      </c>
      <c r="S151" s="93">
        <v>8571.7695000000003</v>
      </c>
      <c r="T151" s="93" t="s">
        <v>121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5551.9399000000003</v>
      </c>
      <c r="P152" s="93">
        <v>5876.98</v>
      </c>
      <c r="Q152" s="93">
        <v>28</v>
      </c>
      <c r="R152" s="93">
        <v>5</v>
      </c>
      <c r="S152" s="93">
        <v>5759.8798999999999</v>
      </c>
      <c r="T152" s="93">
        <v>5577.3397999999997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0.41199999999999998</v>
      </c>
      <c r="C153">
        <f t="shared" si="19"/>
        <v>0.42849999999999999</v>
      </c>
      <c r="D153" t="str">
        <f t="shared" si="20"/>
        <v>N/A</v>
      </c>
      <c r="E153">
        <f t="shared" si="21"/>
        <v>30</v>
      </c>
      <c r="F153" t="str">
        <f t="shared" si="22"/>
        <v>N/A</v>
      </c>
      <c r="G153">
        <f t="shared" si="23"/>
        <v>0.42649999999999999</v>
      </c>
      <c r="H153" s="93"/>
      <c r="N153" s="93" t="s">
        <v>402</v>
      </c>
      <c r="O153" s="93">
        <v>8836.5303000000004</v>
      </c>
      <c r="P153" s="93">
        <v>8753.0596000000005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5.18</v>
      </c>
      <c r="C154">
        <f t="shared" si="19"/>
        <v>5.24</v>
      </c>
      <c r="D154">
        <f t="shared" si="20"/>
        <v>17</v>
      </c>
      <c r="E154">
        <f t="shared" si="21"/>
        <v>7</v>
      </c>
      <c r="F154">
        <f t="shared" si="22"/>
        <v>5.26</v>
      </c>
      <c r="G154">
        <f t="shared" si="23"/>
        <v>5.12</v>
      </c>
      <c r="H154" s="93"/>
      <c r="N154" s="93" t="s">
        <v>404</v>
      </c>
      <c r="O154" s="93">
        <v>7033.2402000000002</v>
      </c>
      <c r="P154" s="93">
        <v>6698.6400999999996</v>
      </c>
      <c r="Q154" s="93">
        <v>1</v>
      </c>
      <c r="R154" s="93">
        <v>3</v>
      </c>
      <c r="S154" s="93">
        <v>7031.6499000000003</v>
      </c>
      <c r="T154" s="93">
        <v>6735.9701999999997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12292.4697</v>
      </c>
      <c r="P155" s="93">
        <v>11915.049800000001</v>
      </c>
      <c r="Q155" s="93">
        <v>17</v>
      </c>
      <c r="R155" s="93">
        <v>20</v>
      </c>
      <c r="S155" s="93">
        <v>11031.929700000001</v>
      </c>
      <c r="T155" s="93">
        <v>10728.4004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11311.950199999999</v>
      </c>
      <c r="P156" s="93">
        <v>9092.5195000000003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5726.6602000000003</v>
      </c>
      <c r="P157" s="93">
        <v>5562.21</v>
      </c>
      <c r="Q157" s="93">
        <v>29</v>
      </c>
      <c r="R157" s="93" t="s">
        <v>121</v>
      </c>
      <c r="S157" s="93">
        <v>5478.0497999999998</v>
      </c>
      <c r="T157" s="93" t="s">
        <v>121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6740.7002000000002</v>
      </c>
      <c r="P158" s="93">
        <v>6560.9502000000002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6.55</v>
      </c>
      <c r="C159">
        <f t="shared" si="19"/>
        <v>5.79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360</v>
      </c>
      <c r="O159" s="93">
        <v>1358.74</v>
      </c>
      <c r="P159" s="93">
        <v>1320.9399000000001</v>
      </c>
      <c r="Q159" s="93" t="s">
        <v>121</v>
      </c>
      <c r="R159" s="93" t="s">
        <v>121</v>
      </c>
      <c r="S159" s="93" t="s">
        <v>121</v>
      </c>
      <c r="T159" s="93" t="s">
        <v>121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5047.1602000000003</v>
      </c>
      <c r="P161" s="93">
        <v>4861.7002000000002</v>
      </c>
      <c r="Q161" s="93">
        <v>0</v>
      </c>
      <c r="R161" s="93">
        <v>3</v>
      </c>
      <c r="S161" s="93">
        <v>5047.1602000000003</v>
      </c>
      <c r="T161" s="93">
        <v>4877.8100999999997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1.46</v>
      </c>
      <c r="C162">
        <f t="shared" si="19"/>
        <v>1.48</v>
      </c>
      <c r="D162" t="str">
        <f t="shared" si="20"/>
        <v>N/A</v>
      </c>
      <c r="E162">
        <f t="shared" si="21"/>
        <v>17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3.62</v>
      </c>
      <c r="C163">
        <f t="shared" si="19"/>
        <v>3.85</v>
      </c>
      <c r="D163">
        <f t="shared" si="20"/>
        <v>14</v>
      </c>
      <c r="E163">
        <f t="shared" si="21"/>
        <v>3</v>
      </c>
      <c r="F163">
        <f t="shared" si="22"/>
        <v>3.56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2862.8798999999999</v>
      </c>
      <c r="P166" s="93">
        <v>2776.3301000000001</v>
      </c>
      <c r="Q166" s="93">
        <v>22</v>
      </c>
      <c r="R166" s="93" t="s">
        <v>121</v>
      </c>
      <c r="S166" s="93">
        <v>2806.55</v>
      </c>
      <c r="T166" s="93" t="s">
        <v>121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366</v>
      </c>
      <c r="C170">
        <f t="shared" si="19"/>
        <v>334</v>
      </c>
      <c r="D170">
        <f t="shared" si="20"/>
        <v>4</v>
      </c>
      <c r="E170">
        <f t="shared" si="21"/>
        <v>43</v>
      </c>
      <c r="F170">
        <f t="shared" si="22"/>
        <v>366</v>
      </c>
      <c r="G170">
        <f t="shared" si="23"/>
        <v>350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2265.1298999999999</v>
      </c>
      <c r="P172" s="93">
        <v>2200.7199999999998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2.1</v>
      </c>
      <c r="C173">
        <f t="shared" si="19"/>
        <v>1.97</v>
      </c>
      <c r="D173">
        <f t="shared" si="20"/>
        <v>14</v>
      </c>
      <c r="E173" t="str">
        <f t="shared" si="21"/>
        <v>N/A</v>
      </c>
      <c r="F173">
        <f t="shared" si="22"/>
        <v>2.1</v>
      </c>
      <c r="G173" t="str">
        <f t="shared" si="23"/>
        <v>N/A</v>
      </c>
      <c r="H173" s="93"/>
      <c r="N173" s="93" t="s">
        <v>381</v>
      </c>
      <c r="O173" s="93">
        <v>2.2999999999999998</v>
      </c>
      <c r="P173" s="93">
        <v>2.35</v>
      </c>
      <c r="Q173" s="93" t="s">
        <v>121</v>
      </c>
      <c r="R173" s="93">
        <v>10</v>
      </c>
      <c r="S173" s="93" t="s">
        <v>121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32.119999999999997</v>
      </c>
      <c r="P175" s="93">
        <v>24.54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0.50900000000000001</v>
      </c>
      <c r="P176" s="93">
        <v>0.44600000000000001</v>
      </c>
      <c r="Q176" s="93">
        <v>12</v>
      </c>
      <c r="R176" s="93">
        <v>37</v>
      </c>
      <c r="S176" s="93">
        <v>0.46100000000000002</v>
      </c>
      <c r="T176" s="93">
        <v>0.45900000000000002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2989.21</v>
      </c>
      <c r="P179" s="93">
        <v>2898.3998999999999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0.53200000000000003</v>
      </c>
      <c r="C182">
        <f t="shared" si="19"/>
        <v>0.49199999999999999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1.3859999999999999</v>
      </c>
      <c r="C184">
        <f t="shared" si="19"/>
        <v>1.198</v>
      </c>
      <c r="D184">
        <f t="shared" si="20"/>
        <v>14</v>
      </c>
      <c r="E184" t="str">
        <f t="shared" si="21"/>
        <v>N/A</v>
      </c>
      <c r="F184">
        <f t="shared" si="22"/>
        <v>1.306</v>
      </c>
      <c r="G184" t="str">
        <f t="shared" si="23"/>
        <v>N/A</v>
      </c>
      <c r="H184" s="93"/>
      <c r="N184" s="93" t="s">
        <v>399</v>
      </c>
      <c r="O184" s="93">
        <v>1.97</v>
      </c>
      <c r="P184" s="93">
        <v>1.895</v>
      </c>
      <c r="Q184" s="93">
        <v>35</v>
      </c>
      <c r="R184" s="93" t="s">
        <v>121</v>
      </c>
      <c r="S184" s="93">
        <v>1.88</v>
      </c>
      <c r="T184" s="93" t="s">
        <v>121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7.09</v>
      </c>
      <c r="C185">
        <f t="shared" si="19"/>
        <v>7.22</v>
      </c>
      <c r="D185">
        <f t="shared" si="20"/>
        <v>40</v>
      </c>
      <c r="E185">
        <f t="shared" si="21"/>
        <v>2</v>
      </c>
      <c r="F185">
        <f t="shared" si="22"/>
        <v>7.16</v>
      </c>
      <c r="G185">
        <f t="shared" si="23"/>
        <v>6.72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0.41199999999999998</v>
      </c>
      <c r="P186" s="93">
        <v>0.42849999999999999</v>
      </c>
      <c r="Q186" s="93" t="s">
        <v>121</v>
      </c>
      <c r="R186" s="93">
        <v>30</v>
      </c>
      <c r="S186" s="93" t="s">
        <v>121</v>
      </c>
      <c r="T186" s="93">
        <v>0.42649999999999999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5.18</v>
      </c>
      <c r="P187" s="93">
        <v>5.24</v>
      </c>
      <c r="Q187" s="93">
        <v>17</v>
      </c>
      <c r="R187" s="93">
        <v>7</v>
      </c>
      <c r="S187" s="93">
        <v>5.26</v>
      </c>
      <c r="T187" s="93">
        <v>5.12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20</v>
      </c>
      <c r="C190">
        <f t="shared" si="19"/>
        <v>21</v>
      </c>
      <c r="D190" t="str">
        <f t="shared" si="20"/>
        <v>N/A</v>
      </c>
      <c r="E190" t="str">
        <f t="shared" si="21"/>
        <v>N/A</v>
      </c>
      <c r="F190" t="str">
        <f t="shared" si="22"/>
        <v>N/A</v>
      </c>
      <c r="G190" t="str">
        <f t="shared" si="23"/>
        <v>N/A</v>
      </c>
      <c r="H190" s="93"/>
      <c r="N190" s="93" t="s">
        <v>467</v>
      </c>
      <c r="O190" s="93">
        <v>6.42</v>
      </c>
      <c r="P190" s="93">
        <v>6.78</v>
      </c>
      <c r="Q190" s="93">
        <v>24</v>
      </c>
      <c r="R190" s="93">
        <v>4</v>
      </c>
      <c r="S190" s="93">
        <v>6.12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6.55</v>
      </c>
      <c r="P192" s="93">
        <v>5.79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1.04</v>
      </c>
      <c r="C195">
        <f t="shared" si="19"/>
        <v>0.93700000000000006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1.46</v>
      </c>
      <c r="P195" s="93">
        <v>1.48</v>
      </c>
      <c r="Q195" s="93" t="s">
        <v>121</v>
      </c>
      <c r="R195" s="93">
        <v>17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3.62</v>
      </c>
      <c r="P196" s="93">
        <v>3.85</v>
      </c>
      <c r="Q196" s="93">
        <v>14</v>
      </c>
      <c r="R196" s="93">
        <v>3</v>
      </c>
      <c r="S196" s="93">
        <v>3.56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7</v>
      </c>
      <c r="C197">
        <f t="shared" ref="C197:C260" si="26">VLOOKUP($A197,$N$5:$U$375,3,FALSE)</f>
        <v>7.34</v>
      </c>
      <c r="D197">
        <f t="shared" ref="D197:D260" si="27">VLOOKUP($A197,$N$5:$U$375,4,FALSE)</f>
        <v>30</v>
      </c>
      <c r="E197">
        <f t="shared" ref="E197:E260" si="28">VLOOKUP($A197,$N$5:$U$375,5,FALSE)</f>
        <v>3</v>
      </c>
      <c r="F197">
        <f t="shared" ref="F197:F260" si="29">VLOOKUP($A197,$N$5:$U$375,6,FALSE)</f>
        <v>7.25</v>
      </c>
      <c r="G197">
        <f t="shared" ref="G197:G260" si="30">VLOOKUP($A197,$N$5:$U$375,7,FALSE)</f>
        <v>6.96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46.4</v>
      </c>
      <c r="C198">
        <f t="shared" si="26"/>
        <v>46.8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1.24</v>
      </c>
      <c r="C199">
        <f t="shared" si="26"/>
        <v>1.38</v>
      </c>
      <c r="D199">
        <f t="shared" si="27"/>
        <v>34</v>
      </c>
      <c r="E199">
        <f t="shared" si="28"/>
        <v>25</v>
      </c>
      <c r="F199">
        <f t="shared" si="29"/>
        <v>1.58</v>
      </c>
      <c r="G199">
        <f t="shared" si="30"/>
        <v>1.48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0.32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0.4395</v>
      </c>
      <c r="P200" s="93">
        <v>0.47599999999999998</v>
      </c>
      <c r="Q200" s="93" t="s">
        <v>121</v>
      </c>
      <c r="R200" s="93" t="s">
        <v>121</v>
      </c>
      <c r="S200" s="93" t="s">
        <v>121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0.2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2.36</v>
      </c>
      <c r="C203">
        <f t="shared" si="26"/>
        <v>2.12</v>
      </c>
      <c r="D203">
        <f t="shared" si="27"/>
        <v>16</v>
      </c>
      <c r="E203">
        <f t="shared" si="28"/>
        <v>31</v>
      </c>
      <c r="F203">
        <f t="shared" si="29"/>
        <v>2.2400000000000002</v>
      </c>
      <c r="G203">
        <f t="shared" si="30"/>
        <v>2.16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3.89</v>
      </c>
      <c r="C204">
        <f t="shared" si="26"/>
        <v>3.98</v>
      </c>
      <c r="D204">
        <f t="shared" si="27"/>
        <v>37</v>
      </c>
      <c r="E204">
        <f t="shared" si="28"/>
        <v>3</v>
      </c>
      <c r="F204">
        <f t="shared" si="29"/>
        <v>3.51</v>
      </c>
      <c r="G204">
        <f t="shared" si="30"/>
        <v>3.8</v>
      </c>
      <c r="H204" s="93"/>
      <c r="N204" s="93" t="s">
        <v>430</v>
      </c>
      <c r="O204" s="93">
        <v>366</v>
      </c>
      <c r="P204" s="93">
        <v>334</v>
      </c>
      <c r="Q204" s="93">
        <v>4</v>
      </c>
      <c r="R204" s="93">
        <v>43</v>
      </c>
      <c r="S204" s="93">
        <v>366</v>
      </c>
      <c r="T204" s="93">
        <v>350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2.1</v>
      </c>
      <c r="P207" s="93">
        <v>1.97</v>
      </c>
      <c r="Q207" s="93">
        <v>14</v>
      </c>
      <c r="R207" s="93" t="s">
        <v>121</v>
      </c>
      <c r="S207" s="93">
        <v>2.1</v>
      </c>
      <c r="T207" s="93" t="s">
        <v>121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0.81</v>
      </c>
      <c r="C209">
        <f t="shared" si="26"/>
        <v>0.93</v>
      </c>
      <c r="D209">
        <f t="shared" si="27"/>
        <v>24</v>
      </c>
      <c r="E209">
        <f t="shared" si="28"/>
        <v>9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8.9499999999999993</v>
      </c>
      <c r="C211">
        <f t="shared" si="26"/>
        <v>8.65</v>
      </c>
      <c r="D211">
        <f t="shared" si="27"/>
        <v>19</v>
      </c>
      <c r="E211" t="str">
        <f t="shared" si="28"/>
        <v>N/A</v>
      </c>
      <c r="F211">
        <f t="shared" si="29"/>
        <v>8.9499999999999993</v>
      </c>
      <c r="G211" t="str">
        <f t="shared" si="30"/>
        <v>N/A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2.68</v>
      </c>
      <c r="C212">
        <f t="shared" si="26"/>
        <v>2.73</v>
      </c>
      <c r="D212">
        <f t="shared" si="27"/>
        <v>29</v>
      </c>
      <c r="E212">
        <f t="shared" si="28"/>
        <v>3</v>
      </c>
      <c r="F212">
        <f t="shared" si="29"/>
        <v>2.56</v>
      </c>
      <c r="G212">
        <f t="shared" si="30"/>
        <v>2.59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35</v>
      </c>
      <c r="C213">
        <f t="shared" si="26"/>
        <v>35.6</v>
      </c>
      <c r="D213">
        <f t="shared" si="27"/>
        <v>54</v>
      </c>
      <c r="E213">
        <f t="shared" si="28"/>
        <v>18</v>
      </c>
      <c r="F213">
        <f t="shared" si="29"/>
        <v>37.200000000000003</v>
      </c>
      <c r="G213">
        <f t="shared" si="30"/>
        <v>34.4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0.53200000000000003</v>
      </c>
      <c r="P215" s="93">
        <v>0.49199999999999999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3.75</v>
      </c>
      <c r="C217" t="str">
        <f t="shared" si="26"/>
        <v>N/A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1.3859999999999999</v>
      </c>
      <c r="P217" s="93">
        <v>1.198</v>
      </c>
      <c r="Q217" s="93">
        <v>14</v>
      </c>
      <c r="R217" s="93" t="s">
        <v>121</v>
      </c>
      <c r="S217" s="93">
        <v>1.306</v>
      </c>
      <c r="T217" s="93" t="s">
        <v>121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0.73799999999999999</v>
      </c>
      <c r="C218">
        <f t="shared" si="26"/>
        <v>0.76600000000000001</v>
      </c>
      <c r="D218">
        <f t="shared" si="27"/>
        <v>13</v>
      </c>
      <c r="E218">
        <f t="shared" si="28"/>
        <v>7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7.09</v>
      </c>
      <c r="P218" s="93">
        <v>7.22</v>
      </c>
      <c r="Q218" s="93">
        <v>40</v>
      </c>
      <c r="R218" s="93">
        <v>2</v>
      </c>
      <c r="S218" s="93">
        <v>7.16</v>
      </c>
      <c r="T218" s="93">
        <v>6.72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32.92</v>
      </c>
      <c r="C222">
        <f t="shared" si="26"/>
        <v>29.2</v>
      </c>
      <c r="D222">
        <f t="shared" si="27"/>
        <v>1</v>
      </c>
      <c r="E222">
        <f t="shared" si="28"/>
        <v>12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5.32</v>
      </c>
      <c r="C223">
        <f t="shared" si="26"/>
        <v>5.22</v>
      </c>
      <c r="D223">
        <f t="shared" si="27"/>
        <v>15</v>
      </c>
      <c r="E223" t="str">
        <f t="shared" si="28"/>
        <v>N/A</v>
      </c>
      <c r="F223">
        <f t="shared" si="29"/>
        <v>5.4</v>
      </c>
      <c r="G223" t="str">
        <f t="shared" si="30"/>
        <v>N/A</v>
      </c>
      <c r="H223" s="93"/>
      <c r="N223" s="93" t="s">
        <v>469</v>
      </c>
      <c r="O223" s="93">
        <v>20</v>
      </c>
      <c r="P223" s="93">
        <v>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2.59</v>
      </c>
      <c r="C224">
        <f t="shared" si="26"/>
        <v>2.5099999999999998</v>
      </c>
      <c r="D224">
        <f t="shared" si="27"/>
        <v>14</v>
      </c>
      <c r="E224" t="str">
        <f t="shared" si="28"/>
        <v>N/A</v>
      </c>
      <c r="F224">
        <f t="shared" si="29"/>
        <v>2.64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0.63</v>
      </c>
      <c r="C226">
        <f t="shared" si="26"/>
        <v>0.56999999999999995</v>
      </c>
      <c r="D226">
        <f t="shared" si="27"/>
        <v>7</v>
      </c>
      <c r="E226">
        <f t="shared" si="28"/>
        <v>20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26</v>
      </c>
      <c r="C227">
        <f t="shared" si="26"/>
        <v>28.7</v>
      </c>
      <c r="D227" t="str">
        <f t="shared" si="27"/>
        <v>N/A</v>
      </c>
      <c r="E227">
        <f t="shared" si="28"/>
        <v>6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1.04</v>
      </c>
      <c r="P228" s="93">
        <v>0.93700000000000006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3.05</v>
      </c>
      <c r="C230">
        <f t="shared" si="26"/>
        <v>3.09</v>
      </c>
      <c r="D230">
        <f t="shared" si="27"/>
        <v>24</v>
      </c>
      <c r="E230">
        <f t="shared" si="28"/>
        <v>5</v>
      </c>
      <c r="F230">
        <f t="shared" si="29"/>
        <v>2.94</v>
      </c>
      <c r="G230">
        <f t="shared" si="30"/>
        <v>2.93</v>
      </c>
      <c r="H230" s="93"/>
      <c r="N230" s="93" t="s">
        <v>481</v>
      </c>
      <c r="O230" s="93">
        <v>7</v>
      </c>
      <c r="P230" s="93">
        <v>7.34</v>
      </c>
      <c r="Q230" s="93">
        <v>30</v>
      </c>
      <c r="R230" s="93">
        <v>3</v>
      </c>
      <c r="S230" s="93">
        <v>7.25</v>
      </c>
      <c r="T230" s="93">
        <v>6.96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46.4</v>
      </c>
      <c r="P231" s="93">
        <v>46.8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43.3</v>
      </c>
      <c r="C232">
        <f t="shared" si="26"/>
        <v>44.6</v>
      </c>
      <c r="D232">
        <f t="shared" si="27"/>
        <v>18</v>
      </c>
      <c r="E232">
        <f t="shared" si="28"/>
        <v>4</v>
      </c>
      <c r="F232">
        <f t="shared" si="29"/>
        <v>42.8</v>
      </c>
      <c r="G232">
        <f t="shared" si="30"/>
        <v>42.74</v>
      </c>
      <c r="H232" s="93"/>
      <c r="N232" s="93" t="s">
        <v>485</v>
      </c>
      <c r="O232" s="93">
        <v>1.24</v>
      </c>
      <c r="P232" s="93">
        <v>1.38</v>
      </c>
      <c r="Q232" s="93">
        <v>34</v>
      </c>
      <c r="R232" s="93">
        <v>25</v>
      </c>
      <c r="S232" s="93">
        <v>1.58</v>
      </c>
      <c r="T232" s="93">
        <v>1.48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3.64</v>
      </c>
      <c r="C233">
        <f t="shared" si="26"/>
        <v>3.68</v>
      </c>
      <c r="D233" t="str">
        <f t="shared" si="27"/>
        <v>N/A</v>
      </c>
      <c r="E233">
        <f t="shared" si="28"/>
        <v>13</v>
      </c>
      <c r="F233" t="str">
        <f t="shared" si="29"/>
        <v>N/A</v>
      </c>
      <c r="G233">
        <f t="shared" si="30"/>
        <v>3.64</v>
      </c>
      <c r="H233" s="93"/>
      <c r="N233" s="93" t="s">
        <v>488</v>
      </c>
      <c r="O233" s="93">
        <v>0.32</v>
      </c>
      <c r="P233" s="93" t="s">
        <v>121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1.55</v>
      </c>
      <c r="C234">
        <f t="shared" si="26"/>
        <v>1.69</v>
      </c>
      <c r="D234">
        <f t="shared" si="27"/>
        <v>25</v>
      </c>
      <c r="E234">
        <f t="shared" si="28"/>
        <v>3</v>
      </c>
      <c r="F234">
        <f t="shared" si="29"/>
        <v>1.48</v>
      </c>
      <c r="G234">
        <f t="shared" si="30"/>
        <v>1.5349999999999999</v>
      </c>
      <c r="H234" s="93"/>
      <c r="N234" s="93" t="s">
        <v>490</v>
      </c>
      <c r="O234" s="93">
        <v>0.2</v>
      </c>
      <c r="P234" s="93" t="s">
        <v>121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2.36</v>
      </c>
      <c r="P236" s="93">
        <v>2.12</v>
      </c>
      <c r="Q236" s="93">
        <v>16</v>
      </c>
      <c r="R236" s="93">
        <v>31</v>
      </c>
      <c r="S236" s="93">
        <v>2.2400000000000002</v>
      </c>
      <c r="T236" s="93">
        <v>2.16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3.89</v>
      </c>
      <c r="P237" s="93">
        <v>3.98</v>
      </c>
      <c r="Q237" s="93">
        <v>37</v>
      </c>
      <c r="R237" s="93">
        <v>3</v>
      </c>
      <c r="S237" s="93">
        <v>3.51</v>
      </c>
      <c r="T237" s="93">
        <v>3.8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0.86</v>
      </c>
      <c r="C242">
        <f t="shared" si="26"/>
        <v>0.91</v>
      </c>
      <c r="D242" t="str">
        <f t="shared" si="27"/>
        <v>N/A</v>
      </c>
      <c r="E242">
        <f t="shared" si="28"/>
        <v>25</v>
      </c>
      <c r="F242" t="str">
        <f t="shared" si="29"/>
        <v>N/A</v>
      </c>
      <c r="G242">
        <f t="shared" si="30"/>
        <v>0.81499999999999995</v>
      </c>
      <c r="H242" s="93"/>
      <c r="N242" s="93" t="s">
        <v>569</v>
      </c>
      <c r="O242" s="93">
        <v>1.48</v>
      </c>
      <c r="P242" s="93">
        <v>1.52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0.81</v>
      </c>
      <c r="P243" s="93">
        <v>0.93</v>
      </c>
      <c r="Q243" s="93">
        <v>24</v>
      </c>
      <c r="R243" s="93">
        <v>9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38.5</v>
      </c>
      <c r="C245">
        <f t="shared" si="26"/>
        <v>41.6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510</v>
      </c>
      <c r="O245" s="93">
        <v>8.9499999999999993</v>
      </c>
      <c r="P245" s="93">
        <v>8.65</v>
      </c>
      <c r="Q245" s="93">
        <v>19</v>
      </c>
      <c r="R245" s="93" t="s">
        <v>121</v>
      </c>
      <c r="S245" s="93">
        <v>8.9499999999999993</v>
      </c>
      <c r="T245" s="93" t="s">
        <v>121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37</v>
      </c>
      <c r="C246">
        <f t="shared" si="26"/>
        <v>38.9</v>
      </c>
      <c r="D246">
        <f t="shared" si="27"/>
        <v>27</v>
      </c>
      <c r="E246">
        <f t="shared" si="28"/>
        <v>1</v>
      </c>
      <c r="F246">
        <f t="shared" si="29"/>
        <v>35.9</v>
      </c>
      <c r="G246">
        <f t="shared" si="30"/>
        <v>37</v>
      </c>
      <c r="H246" s="93"/>
      <c r="N246" s="93" t="s">
        <v>512</v>
      </c>
      <c r="O246" s="93">
        <v>2.68</v>
      </c>
      <c r="P246" s="93">
        <v>2.73</v>
      </c>
      <c r="Q246" s="93">
        <v>29</v>
      </c>
      <c r="R246" s="93">
        <v>3</v>
      </c>
      <c r="S246" s="93">
        <v>2.56</v>
      </c>
      <c r="T246" s="93">
        <v>2.59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2.42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35</v>
      </c>
      <c r="P247" s="93">
        <v>35.6</v>
      </c>
      <c r="Q247" s="93">
        <v>54</v>
      </c>
      <c r="R247" s="93">
        <v>18</v>
      </c>
      <c r="S247" s="93">
        <v>37.200000000000003</v>
      </c>
      <c r="T247" s="93">
        <v>34.4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17.7</v>
      </c>
      <c r="C248">
        <f t="shared" si="26"/>
        <v>19.100000000000001</v>
      </c>
      <c r="D248">
        <f t="shared" si="27"/>
        <v>34</v>
      </c>
      <c r="E248">
        <f t="shared" si="28"/>
        <v>5</v>
      </c>
      <c r="F248">
        <f t="shared" si="29"/>
        <v>17.86</v>
      </c>
      <c r="G248">
        <f t="shared" si="30"/>
        <v>17.87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2.2999999999999998</v>
      </c>
      <c r="C249">
        <f t="shared" si="26"/>
        <v>2.36</v>
      </c>
      <c r="D249" t="str">
        <f t="shared" si="27"/>
        <v>N/A</v>
      </c>
      <c r="E249">
        <f t="shared" si="28"/>
        <v>25</v>
      </c>
      <c r="F249" t="str">
        <f t="shared" si="29"/>
        <v>N/A</v>
      </c>
      <c r="G249">
        <f t="shared" si="30"/>
        <v>2.2000000000000002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16.399999999999999</v>
      </c>
      <c r="C251">
        <f t="shared" si="26"/>
        <v>17.059999999999999</v>
      </c>
      <c r="D251" t="str">
        <f t="shared" si="27"/>
        <v>N/A</v>
      </c>
      <c r="E251">
        <f t="shared" si="28"/>
        <v>4</v>
      </c>
      <c r="F251" t="str">
        <f t="shared" si="29"/>
        <v>N/A</v>
      </c>
      <c r="G251">
        <f t="shared" si="30"/>
        <v>16.5</v>
      </c>
      <c r="H251" s="93"/>
      <c r="N251" s="93" t="s">
        <v>522</v>
      </c>
      <c r="O251" s="93">
        <v>3.75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12.86</v>
      </c>
      <c r="C252">
        <f t="shared" si="26"/>
        <v>12.36</v>
      </c>
      <c r="D252">
        <f t="shared" si="27"/>
        <v>14</v>
      </c>
      <c r="E252">
        <f t="shared" si="28"/>
        <v>20</v>
      </c>
      <c r="F252">
        <f t="shared" si="29"/>
        <v>12.2</v>
      </c>
      <c r="G252">
        <f t="shared" si="30"/>
        <v>11.7</v>
      </c>
      <c r="H252" s="93"/>
      <c r="N252" s="93" t="s">
        <v>523</v>
      </c>
      <c r="O252" s="93">
        <v>0.73799999999999999</v>
      </c>
      <c r="P252" s="93">
        <v>0.76600000000000001</v>
      </c>
      <c r="Q252" s="93">
        <v>13</v>
      </c>
      <c r="R252" s="93">
        <v>7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0.92200000000000004</v>
      </c>
      <c r="C253">
        <f t="shared" si="26"/>
        <v>0.98399999999999999</v>
      </c>
      <c r="D253" t="str">
        <f t="shared" si="27"/>
        <v>N/A</v>
      </c>
      <c r="E253">
        <f t="shared" si="28"/>
        <v>2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3.96</v>
      </c>
      <c r="C255">
        <f t="shared" si="26"/>
        <v>3.74</v>
      </c>
      <c r="D255">
        <f t="shared" si="27"/>
        <v>23</v>
      </c>
      <c r="E255" t="str">
        <f t="shared" si="28"/>
        <v>N/A</v>
      </c>
      <c r="F255">
        <f t="shared" si="29"/>
        <v>3.05</v>
      </c>
      <c r="G255" t="str">
        <f t="shared" si="30"/>
        <v>N/A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32.92</v>
      </c>
      <c r="P256" s="93">
        <v>29.2</v>
      </c>
      <c r="Q256" s="93">
        <v>1</v>
      </c>
      <c r="R256" s="93">
        <v>12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5.32</v>
      </c>
      <c r="P257" s="93">
        <v>5.22</v>
      </c>
      <c r="Q257" s="93">
        <v>15</v>
      </c>
      <c r="R257" s="93" t="s">
        <v>121</v>
      </c>
      <c r="S257" s="93">
        <v>5.4</v>
      </c>
      <c r="T257" s="93" t="s">
        <v>121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8.2639999999999993</v>
      </c>
      <c r="C258">
        <f t="shared" si="26"/>
        <v>7.8719999999999999</v>
      </c>
      <c r="D258">
        <f t="shared" si="27"/>
        <v>11</v>
      </c>
      <c r="E258">
        <f t="shared" si="28"/>
        <v>24</v>
      </c>
      <c r="F258">
        <f t="shared" si="29"/>
        <v>7.55</v>
      </c>
      <c r="G258">
        <f t="shared" si="30"/>
        <v>7.0640000000000001</v>
      </c>
      <c r="H258" s="93"/>
      <c r="N258" s="93" t="s">
        <v>535</v>
      </c>
      <c r="O258" s="93">
        <v>2.59</v>
      </c>
      <c r="P258" s="93">
        <v>2.5099999999999998</v>
      </c>
      <c r="Q258" s="93">
        <v>14</v>
      </c>
      <c r="R258" s="93" t="s">
        <v>121</v>
      </c>
      <c r="S258" s="93">
        <v>2.64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8.5399999999999991</v>
      </c>
      <c r="C260">
        <f t="shared" si="26"/>
        <v>8.1199999999999992</v>
      </c>
      <c r="D260">
        <f t="shared" si="27"/>
        <v>25</v>
      </c>
      <c r="E260">
        <f t="shared" si="28"/>
        <v>34</v>
      </c>
      <c r="F260">
        <f t="shared" si="29"/>
        <v>7.6</v>
      </c>
      <c r="G260">
        <f t="shared" si="30"/>
        <v>7</v>
      </c>
      <c r="H260" s="93"/>
      <c r="N260" s="93" t="s">
        <v>539</v>
      </c>
      <c r="O260" s="93">
        <v>0.63</v>
      </c>
      <c r="P260" s="93">
        <v>0.56999999999999995</v>
      </c>
      <c r="Q260" s="93">
        <v>7</v>
      </c>
      <c r="R260" s="93">
        <v>20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26</v>
      </c>
      <c r="P261" s="93">
        <v>28.7</v>
      </c>
      <c r="Q261" s="93" t="s">
        <v>121</v>
      </c>
      <c r="R261" s="93">
        <v>6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8.66</v>
      </c>
      <c r="C262">
        <f t="shared" si="33"/>
        <v>8.44</v>
      </c>
      <c r="D262">
        <f t="shared" si="34"/>
        <v>12</v>
      </c>
      <c r="E262">
        <f t="shared" si="35"/>
        <v>44</v>
      </c>
      <c r="F262">
        <f t="shared" si="36"/>
        <v>8.9</v>
      </c>
      <c r="G262">
        <f t="shared" si="37"/>
        <v>8.64</v>
      </c>
      <c r="H262" s="93"/>
      <c r="N262" s="93" t="s">
        <v>608</v>
      </c>
      <c r="O262" s="93">
        <v>4.2699999999999996</v>
      </c>
      <c r="P262" s="93" t="s">
        <v>121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3.05</v>
      </c>
      <c r="P265" s="93">
        <v>3.09</v>
      </c>
      <c r="Q265" s="93">
        <v>24</v>
      </c>
      <c r="R265" s="93">
        <v>5</v>
      </c>
      <c r="S265" s="93">
        <v>2.94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14.5</v>
      </c>
      <c r="C266">
        <f t="shared" si="33"/>
        <v>15.5</v>
      </c>
      <c r="D266" t="str">
        <f t="shared" si="34"/>
        <v>N/A</v>
      </c>
      <c r="E266">
        <f t="shared" si="35"/>
        <v>2</v>
      </c>
      <c r="F266" t="str">
        <f t="shared" si="36"/>
        <v>N/A</v>
      </c>
      <c r="G266">
        <f t="shared" si="37"/>
        <v>14.5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4.34</v>
      </c>
      <c r="C267">
        <f t="shared" si="33"/>
        <v>4.5350000000000001</v>
      </c>
      <c r="D267">
        <f t="shared" si="34"/>
        <v>38</v>
      </c>
      <c r="E267">
        <f t="shared" si="35"/>
        <v>3</v>
      </c>
      <c r="F267">
        <f t="shared" si="36"/>
        <v>4.03</v>
      </c>
      <c r="G267">
        <f t="shared" si="37"/>
        <v>4.26</v>
      </c>
      <c r="H267" s="93"/>
      <c r="N267" s="93" t="s">
        <v>550</v>
      </c>
      <c r="O267" s="93">
        <v>43.3</v>
      </c>
      <c r="P267" s="93">
        <v>44.6</v>
      </c>
      <c r="Q267" s="93">
        <v>18</v>
      </c>
      <c r="R267" s="93">
        <v>4</v>
      </c>
      <c r="S267" s="93">
        <v>42.8</v>
      </c>
      <c r="T267" s="93">
        <v>42.74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3.64</v>
      </c>
      <c r="P269" s="93">
        <v>3.68</v>
      </c>
      <c r="Q269" s="93" t="s">
        <v>121</v>
      </c>
      <c r="R269" s="93">
        <v>13</v>
      </c>
      <c r="S269" s="93" t="s">
        <v>121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1.55</v>
      </c>
      <c r="P270" s="93">
        <v>1.69</v>
      </c>
      <c r="Q270" s="93">
        <v>25</v>
      </c>
      <c r="R270" s="93">
        <v>3</v>
      </c>
      <c r="S270" s="93">
        <v>1.48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0.42599999999999999</v>
      </c>
      <c r="C271">
        <f t="shared" si="33"/>
        <v>0.41199999999999998</v>
      </c>
      <c r="D271">
        <f t="shared" si="34"/>
        <v>14</v>
      </c>
      <c r="E271">
        <f t="shared" si="35"/>
        <v>21</v>
      </c>
      <c r="F271">
        <f t="shared" si="36"/>
        <v>0.498</v>
      </c>
      <c r="G271">
        <f t="shared" si="37"/>
        <v>0.46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7.79</v>
      </c>
      <c r="C274">
        <f t="shared" si="33"/>
        <v>7.4</v>
      </c>
      <c r="D274">
        <f t="shared" si="34"/>
        <v>1</v>
      </c>
      <c r="E274">
        <f t="shared" si="35"/>
        <v>8</v>
      </c>
      <c r="F274">
        <f t="shared" si="36"/>
        <v>7.9</v>
      </c>
      <c r="G274">
        <f t="shared" si="37"/>
        <v>7.73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1.73</v>
      </c>
      <c r="C276">
        <f t="shared" si="33"/>
        <v>1.69</v>
      </c>
      <c r="D276" t="str">
        <f t="shared" si="34"/>
        <v>N/A</v>
      </c>
      <c r="E276" t="str">
        <f t="shared" si="35"/>
        <v>N/A</v>
      </c>
      <c r="F276" t="str">
        <f t="shared" si="36"/>
        <v>N/A</v>
      </c>
      <c r="G276" t="str">
        <f t="shared" si="37"/>
        <v>N/A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2.76</v>
      </c>
      <c r="P277" s="93">
        <v>2.9</v>
      </c>
      <c r="Q277" s="93" t="s">
        <v>121</v>
      </c>
      <c r="R277" s="93">
        <v>0</v>
      </c>
      <c r="S277" s="93" t="s">
        <v>121</v>
      </c>
      <c r="T277" s="93">
        <v>2.76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4465.7798000000003</v>
      </c>
      <c r="C279">
        <f t="shared" si="33"/>
        <v>4338.7997999999998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571</v>
      </c>
      <c r="O279" s="93">
        <v>0.86</v>
      </c>
      <c r="P279" s="93">
        <v>0.91</v>
      </c>
      <c r="Q279" s="93" t="s">
        <v>121</v>
      </c>
      <c r="R279" s="93">
        <v>25</v>
      </c>
      <c r="S279" s="93" t="s">
        <v>121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26.6</v>
      </c>
      <c r="P280" s="93">
        <v>27.8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13.42</v>
      </c>
      <c r="C282">
        <f t="shared" si="33"/>
        <v>14</v>
      </c>
      <c r="D282">
        <f t="shared" si="34"/>
        <v>31</v>
      </c>
      <c r="E282">
        <f t="shared" si="35"/>
        <v>5</v>
      </c>
      <c r="F282">
        <f t="shared" si="36"/>
        <v>12.82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1.24</v>
      </c>
      <c r="C283" t="str">
        <f t="shared" si="33"/>
        <v>N/A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38.5</v>
      </c>
      <c r="P283" s="93">
        <v>41.6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37</v>
      </c>
      <c r="P284" s="93">
        <v>38.9</v>
      </c>
      <c r="Q284" s="93">
        <v>27</v>
      </c>
      <c r="R284" s="93">
        <v>1</v>
      </c>
      <c r="S284" s="93">
        <v>35.9</v>
      </c>
      <c r="T284" s="93">
        <v>37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2.42</v>
      </c>
      <c r="P285" s="93">
        <v>2.33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1.89</v>
      </c>
      <c r="P286" s="93">
        <v>2.2200000000000002</v>
      </c>
      <c r="Q286" s="93" t="s">
        <v>121</v>
      </c>
      <c r="R286" s="93">
        <v>19</v>
      </c>
      <c r="S286" s="93" t="s">
        <v>121</v>
      </c>
      <c r="T286" s="93">
        <v>2.15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0.34799999999999998</v>
      </c>
      <c r="C287">
        <f t="shared" si="33"/>
        <v>0.35699999999999998</v>
      </c>
      <c r="D287" t="str">
        <f t="shared" si="34"/>
        <v>N/A</v>
      </c>
      <c r="E287">
        <f t="shared" si="35"/>
        <v>3</v>
      </c>
      <c r="F287" t="str">
        <f t="shared" si="36"/>
        <v>N/A</v>
      </c>
      <c r="G287">
        <f t="shared" si="37"/>
        <v>0.34300000000000003</v>
      </c>
      <c r="N287" s="93" t="s">
        <v>582</v>
      </c>
      <c r="O287" s="93">
        <v>17.7</v>
      </c>
      <c r="P287" s="93">
        <v>19.100000000000001</v>
      </c>
      <c r="Q287" s="93">
        <v>34</v>
      </c>
      <c r="R287" s="93">
        <v>5</v>
      </c>
      <c r="S287" s="93">
        <v>17.86</v>
      </c>
      <c r="T287" s="93">
        <v>17.87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8.3000000000000007</v>
      </c>
      <c r="P288" s="93">
        <v>7.91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2.2999999999999998</v>
      </c>
      <c r="P289" s="93">
        <v>2.36</v>
      </c>
      <c r="Q289" s="93" t="s">
        <v>121</v>
      </c>
      <c r="R289" s="93">
        <v>25</v>
      </c>
      <c r="S289" s="93" t="s">
        <v>121</v>
      </c>
      <c r="T289" s="93">
        <v>2.2000000000000002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1.7949999999999999</v>
      </c>
      <c r="C290">
        <f t="shared" si="33"/>
        <v>1.665</v>
      </c>
      <c r="D290">
        <f t="shared" si="34"/>
        <v>12</v>
      </c>
      <c r="E290">
        <f t="shared" si="35"/>
        <v>27</v>
      </c>
      <c r="F290">
        <f t="shared" si="36"/>
        <v>1.835</v>
      </c>
      <c r="G290">
        <f t="shared" si="37"/>
        <v>1.7350000000000001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0.84799999999999998</v>
      </c>
      <c r="P291" s="93">
        <v>0.82</v>
      </c>
      <c r="Q291" s="93">
        <v>21</v>
      </c>
      <c r="R291" s="93" t="s">
        <v>121</v>
      </c>
      <c r="S291" s="93">
        <v>0.80600000000000005</v>
      </c>
      <c r="T291" s="93" t="s">
        <v>121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16.399999999999999</v>
      </c>
      <c r="P292" s="93">
        <v>17.059999999999999</v>
      </c>
      <c r="Q292" s="93" t="s">
        <v>121</v>
      </c>
      <c r="R292" s="93">
        <v>4</v>
      </c>
      <c r="S292" s="93" t="s">
        <v>121</v>
      </c>
      <c r="T292" s="93">
        <v>16.5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8.0399999999999991</v>
      </c>
      <c r="C293">
        <f t="shared" si="33"/>
        <v>7.7</v>
      </c>
      <c r="D293">
        <f t="shared" si="34"/>
        <v>25</v>
      </c>
      <c r="E293">
        <f t="shared" si="35"/>
        <v>43</v>
      </c>
      <c r="F293">
        <f t="shared" si="36"/>
        <v>7.6</v>
      </c>
      <c r="G293">
        <f t="shared" si="37"/>
        <v>7.1</v>
      </c>
      <c r="N293" s="93" t="s">
        <v>590</v>
      </c>
      <c r="O293" s="93">
        <v>12.86</v>
      </c>
      <c r="P293" s="93">
        <v>12.36</v>
      </c>
      <c r="Q293" s="93">
        <v>14</v>
      </c>
      <c r="R293" s="93">
        <v>20</v>
      </c>
      <c r="S293" s="93">
        <v>12.2</v>
      </c>
      <c r="T293" s="93">
        <v>11.7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0.628</v>
      </c>
      <c r="C294">
        <f t="shared" si="33"/>
        <v>0.60199999999999998</v>
      </c>
      <c r="D294">
        <f t="shared" si="34"/>
        <v>26</v>
      </c>
      <c r="E294">
        <f t="shared" si="35"/>
        <v>50</v>
      </c>
      <c r="F294">
        <f t="shared" si="36"/>
        <v>0.63800000000000001</v>
      </c>
      <c r="G294">
        <f t="shared" si="37"/>
        <v>0.57199999999999995</v>
      </c>
      <c r="N294" s="93" t="s">
        <v>592</v>
      </c>
      <c r="O294" s="93">
        <v>0.92200000000000004</v>
      </c>
      <c r="P294" s="93">
        <v>0.98399999999999999</v>
      </c>
      <c r="Q294" s="93" t="s">
        <v>121</v>
      </c>
      <c r="R294" s="93">
        <v>2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3.96</v>
      </c>
      <c r="P296" s="93">
        <v>3.74</v>
      </c>
      <c r="Q296" s="93">
        <v>23</v>
      </c>
      <c r="R296" s="93" t="s">
        <v>121</v>
      </c>
      <c r="S296" s="93">
        <v>3.05</v>
      </c>
      <c r="T296" s="93" t="s">
        <v>121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8.2639999999999993</v>
      </c>
      <c r="P299" s="93">
        <v>7.8719999999999999</v>
      </c>
      <c r="Q299" s="93">
        <v>11</v>
      </c>
      <c r="R299" s="93">
        <v>24</v>
      </c>
      <c r="S299" s="93">
        <v>7.55</v>
      </c>
      <c r="T299" s="93">
        <v>7.0640000000000001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8.5399999999999991</v>
      </c>
      <c r="P301" s="93">
        <v>8.1199999999999992</v>
      </c>
      <c r="Q301" s="93">
        <v>25</v>
      </c>
      <c r="R301" s="93">
        <v>34</v>
      </c>
      <c r="S301" s="93">
        <v>7.6</v>
      </c>
      <c r="T301" s="93">
        <v>7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6.08</v>
      </c>
      <c r="C302">
        <f t="shared" si="33"/>
        <v>5.7</v>
      </c>
      <c r="D302" t="str">
        <f t="shared" si="34"/>
        <v>N/A</v>
      </c>
      <c r="E302" t="str">
        <f t="shared" si="35"/>
        <v>N/A</v>
      </c>
      <c r="F302" t="str">
        <f t="shared" si="36"/>
        <v>N/A</v>
      </c>
      <c r="G302" t="str">
        <f t="shared" si="37"/>
        <v>N/A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8.66</v>
      </c>
      <c r="P303" s="93">
        <v>8.44</v>
      </c>
      <c r="Q303" s="93">
        <v>12</v>
      </c>
      <c r="R303" s="93">
        <v>44</v>
      </c>
      <c r="S303" s="93">
        <v>8.9</v>
      </c>
      <c r="T303" s="93">
        <v>8.64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55.4</v>
      </c>
      <c r="C304">
        <f t="shared" si="33"/>
        <v>53.3</v>
      </c>
      <c r="D304" t="str">
        <f t="shared" si="34"/>
        <v>N/A</v>
      </c>
      <c r="E304" t="str">
        <f t="shared" si="35"/>
        <v>N/A</v>
      </c>
      <c r="F304" t="str">
        <f t="shared" si="36"/>
        <v>N/A</v>
      </c>
      <c r="G304" t="str">
        <f t="shared" si="37"/>
        <v>N/A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1.34</v>
      </c>
      <c r="C307">
        <f t="shared" si="33"/>
        <v>1.26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618</v>
      </c>
      <c r="O307" s="93">
        <v>14.5</v>
      </c>
      <c r="P307" s="93">
        <v>15.5</v>
      </c>
      <c r="Q307" s="93" t="s">
        <v>121</v>
      </c>
      <c r="R307" s="93">
        <v>2</v>
      </c>
      <c r="S307" s="93" t="s">
        <v>121</v>
      </c>
      <c r="T307" s="93">
        <v>14.5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4.34</v>
      </c>
      <c r="P308" s="93">
        <v>4.5350000000000001</v>
      </c>
      <c r="Q308" s="93">
        <v>38</v>
      </c>
      <c r="R308" s="93">
        <v>3</v>
      </c>
      <c r="S308" s="93">
        <v>4.03</v>
      </c>
      <c r="T308" s="93">
        <v>4.26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1.56</v>
      </c>
      <c r="C309">
        <f t="shared" si="33"/>
        <v>1.4950000000000001</v>
      </c>
      <c r="D309">
        <f t="shared" si="34"/>
        <v>20</v>
      </c>
      <c r="E309">
        <f t="shared" si="35"/>
        <v>28</v>
      </c>
      <c r="F309">
        <f t="shared" si="36"/>
        <v>1.38</v>
      </c>
      <c r="G309">
        <f t="shared" si="37"/>
        <v>1.3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0.76500000000000001</v>
      </c>
      <c r="C310">
        <f t="shared" si="33"/>
        <v>0.73</v>
      </c>
      <c r="D310">
        <f t="shared" si="34"/>
        <v>48</v>
      </c>
      <c r="E310" t="str">
        <f t="shared" si="35"/>
        <v>N/A</v>
      </c>
      <c r="F310">
        <f t="shared" si="36"/>
        <v>0.77500000000000002</v>
      </c>
      <c r="G310" t="str">
        <f t="shared" si="37"/>
        <v>N/A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0.42599999999999999</v>
      </c>
      <c r="P312" s="93">
        <v>0.41199999999999998</v>
      </c>
      <c r="Q312" s="93">
        <v>14</v>
      </c>
      <c r="R312" s="93">
        <v>21</v>
      </c>
      <c r="S312" s="93">
        <v>0.498</v>
      </c>
      <c r="T312" s="93">
        <v>0.46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1.4179999999999999</v>
      </c>
      <c r="P313" s="93">
        <v>1.498</v>
      </c>
      <c r="Q313" s="93" t="s">
        <v>121</v>
      </c>
      <c r="R313" s="93">
        <v>6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0.26200000000000001</v>
      </c>
      <c r="C314">
        <f t="shared" si="33"/>
        <v>0.27800000000000002</v>
      </c>
      <c r="D314">
        <f t="shared" si="34"/>
        <v>36</v>
      </c>
      <c r="E314">
        <f t="shared" si="35"/>
        <v>7</v>
      </c>
      <c r="F314">
        <f t="shared" si="36"/>
        <v>0.27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0.44800000000000001</v>
      </c>
      <c r="C315">
        <f t="shared" si="33"/>
        <v>0.442</v>
      </c>
      <c r="D315">
        <f t="shared" si="34"/>
        <v>23</v>
      </c>
      <c r="E315" t="str">
        <f t="shared" si="35"/>
        <v>N/A</v>
      </c>
      <c r="F315">
        <f t="shared" si="36"/>
        <v>0.47799999999999998</v>
      </c>
      <c r="G315" t="str">
        <f t="shared" si="37"/>
        <v>N/A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7.79</v>
      </c>
      <c r="P316" s="93">
        <v>7.4</v>
      </c>
      <c r="Q316" s="93">
        <v>1</v>
      </c>
      <c r="R316" s="93">
        <v>8</v>
      </c>
      <c r="S316" s="93">
        <v>7.9</v>
      </c>
      <c r="T316" s="93">
        <v>7.73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5.9</v>
      </c>
      <c r="P317" s="93">
        <v>6</v>
      </c>
      <c r="Q317" s="93">
        <v>28</v>
      </c>
      <c r="R317" s="93">
        <v>19</v>
      </c>
      <c r="S317" s="93">
        <v>6.05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1.89</v>
      </c>
      <c r="C319">
        <f t="shared" si="33"/>
        <v>2.2200000000000002</v>
      </c>
      <c r="D319" t="str">
        <f t="shared" si="34"/>
        <v>N/A</v>
      </c>
      <c r="E319">
        <f t="shared" si="35"/>
        <v>19</v>
      </c>
      <c r="F319" t="str">
        <f t="shared" si="36"/>
        <v>N/A</v>
      </c>
      <c r="G319">
        <f t="shared" si="37"/>
        <v>2.15</v>
      </c>
      <c r="N319" s="93" t="s">
        <v>719</v>
      </c>
      <c r="O319" s="93">
        <v>6.21</v>
      </c>
      <c r="P319" s="93">
        <v>6.32</v>
      </c>
      <c r="Q319" s="93">
        <v>47</v>
      </c>
      <c r="R319" s="93">
        <v>6</v>
      </c>
      <c r="S319" s="93">
        <v>5.67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6.08</v>
      </c>
      <c r="P320" s="93">
        <v>5.7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1.73</v>
      </c>
      <c r="P321" s="93">
        <v>1.69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4465.7798000000003</v>
      </c>
      <c r="P324" s="93">
        <v>4338.7997999999998</v>
      </c>
      <c r="Q324" s="93" t="s">
        <v>121</v>
      </c>
      <c r="R324" s="93" t="s">
        <v>121</v>
      </c>
      <c r="S324" s="93" t="s">
        <v>121</v>
      </c>
      <c r="T324" s="93" t="s">
        <v>121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0.20050000000000001</v>
      </c>
      <c r="P326" s="93">
        <v>0.188</v>
      </c>
      <c r="Q326" s="93">
        <v>3</v>
      </c>
      <c r="R326" s="93">
        <v>18</v>
      </c>
      <c r="S326" s="93">
        <v>0.19980000000000001</v>
      </c>
      <c r="T326" s="93">
        <v>0.18340000000000001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13.42</v>
      </c>
      <c r="P328" s="93">
        <v>14</v>
      </c>
      <c r="Q328" s="93">
        <v>31</v>
      </c>
      <c r="R328" s="93">
        <v>5</v>
      </c>
      <c r="S328" s="93">
        <v>12.82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1.24</v>
      </c>
      <c r="P329" s="93" t="s">
        <v>121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4.085</v>
      </c>
      <c r="C330">
        <f t="shared" si="40"/>
        <v>4.0350000000000001</v>
      </c>
      <c r="D330">
        <f t="shared" si="41"/>
        <v>13</v>
      </c>
      <c r="E330">
        <f t="shared" si="42"/>
        <v>16</v>
      </c>
      <c r="F330">
        <f t="shared" si="43"/>
        <v>4.0650000000000004</v>
      </c>
      <c r="G330">
        <f t="shared" si="44"/>
        <v>3.77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0.34799999999999998</v>
      </c>
      <c r="P333" s="93">
        <v>0.35699999999999998</v>
      </c>
      <c r="Q333" s="93" t="s">
        <v>121</v>
      </c>
      <c r="R333" s="93">
        <v>3</v>
      </c>
      <c r="S333" s="93" t="s">
        <v>121</v>
      </c>
      <c r="T333" s="93">
        <v>0.34300000000000003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1.7949999999999999</v>
      </c>
      <c r="P336" s="93">
        <v>1.665</v>
      </c>
      <c r="Q336" s="93">
        <v>12</v>
      </c>
      <c r="R336" s="93">
        <v>27</v>
      </c>
      <c r="S336" s="93">
        <v>1.835</v>
      </c>
      <c r="T336" s="93">
        <v>1.7350000000000001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3.07</v>
      </c>
      <c r="P338" s="93">
        <v>3.28</v>
      </c>
      <c r="Q338" s="93">
        <v>47</v>
      </c>
      <c r="R338" s="93">
        <v>7</v>
      </c>
      <c r="S338" s="93">
        <v>2.0699999999999998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1061.8900000000001</v>
      </c>
      <c r="C340" s="93"/>
      <c r="D340" s="93"/>
      <c r="E340" s="93"/>
      <c r="F340" s="93"/>
      <c r="G340" s="93"/>
      <c r="H340" s="93"/>
      <c r="N340" s="93" t="s">
        <v>671</v>
      </c>
      <c r="O340" s="93">
        <v>8.0399999999999991</v>
      </c>
      <c r="P340" s="93">
        <v>7.7</v>
      </c>
      <c r="Q340" s="93">
        <v>25</v>
      </c>
      <c r="R340" s="93">
        <v>43</v>
      </c>
      <c r="S340" s="93">
        <v>7.6</v>
      </c>
      <c r="T340" s="93">
        <v>7.1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2.2000000000000002</v>
      </c>
      <c r="C341">
        <f t="shared" ref="C341:C346" si="46">VLOOKUP($A341,$N$5:$U$375,3,FALSE)</f>
        <v>2.06</v>
      </c>
      <c r="D341">
        <f t="shared" ref="D341:D346" si="47">VLOOKUP($A341,$N$5:$U$375,4,FALSE)</f>
        <v>13</v>
      </c>
      <c r="E341">
        <f t="shared" ref="E341:E346" si="48">VLOOKUP($A341,$N$5:$U$375,5,FALSE)</f>
        <v>34</v>
      </c>
      <c r="F341">
        <f t="shared" ref="F341:F346" si="49">VLOOKUP($A341,$N$5:$U$375,6,FALSE)</f>
        <v>2.17</v>
      </c>
      <c r="G341">
        <f t="shared" ref="G341:G346" si="50">VLOOKUP($A341,$N$5:$U$375,7,FALSE)</f>
        <v>1.865</v>
      </c>
      <c r="H341" s="93"/>
      <c r="N341" s="93" t="s">
        <v>673</v>
      </c>
      <c r="O341" s="93">
        <v>0.628</v>
      </c>
      <c r="P341" s="93">
        <v>0.60199999999999998</v>
      </c>
      <c r="Q341" s="93">
        <v>26</v>
      </c>
      <c r="R341" s="93">
        <v>50</v>
      </c>
      <c r="S341" s="93">
        <v>0.63800000000000001</v>
      </c>
      <c r="T341" s="93">
        <v>0.57199999999999995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10.8</v>
      </c>
      <c r="C342" s="93">
        <f t="shared" si="46"/>
        <v>9.57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11.38</v>
      </c>
      <c r="C343" s="93">
        <f t="shared" si="46"/>
        <v>10.8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3.07</v>
      </c>
      <c r="C344" s="93">
        <f t="shared" si="46"/>
        <v>3.28</v>
      </c>
      <c r="D344" s="93">
        <f t="shared" si="47"/>
        <v>47</v>
      </c>
      <c r="E344" s="93">
        <f t="shared" si="48"/>
        <v>7</v>
      </c>
      <c r="F344" s="93">
        <f t="shared" si="49"/>
        <v>2.0699999999999998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1.51</v>
      </c>
      <c r="C345" s="93">
        <f t="shared" si="46"/>
        <v>1.722</v>
      </c>
      <c r="D345" s="93">
        <f t="shared" si="47"/>
        <v>14</v>
      </c>
      <c r="E345" s="93">
        <f t="shared" si="48"/>
        <v>5</v>
      </c>
      <c r="F345" s="93">
        <f t="shared" si="49"/>
        <v>1.6719999999999999</v>
      </c>
      <c r="G345" s="93">
        <f t="shared" si="50"/>
        <v>1.494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1.05</v>
      </c>
      <c r="C346" s="93">
        <f t="shared" si="46"/>
        <v>1.014</v>
      </c>
      <c r="D346" s="93" t="str">
        <f t="shared" si="47"/>
        <v>N/A</v>
      </c>
      <c r="E346" s="93" t="str">
        <f t="shared" si="48"/>
        <v>N/A</v>
      </c>
      <c r="F346" s="93" t="str">
        <f t="shared" si="49"/>
        <v>N/A</v>
      </c>
      <c r="G346" s="93" t="str">
        <f t="shared" si="50"/>
        <v>N/A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55.4</v>
      </c>
      <c r="P351" s="93">
        <v>53.3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1.34</v>
      </c>
      <c r="P355" s="93">
        <v>1.26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2</v>
      </c>
      <c r="P356" s="93">
        <v>1.89</v>
      </c>
      <c r="Q356" s="93" t="s">
        <v>121</v>
      </c>
      <c r="R356" s="93" t="s">
        <v>121</v>
      </c>
      <c r="S356" s="93" t="s">
        <v>121</v>
      </c>
      <c r="T356" s="93" t="s">
        <v>121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1.56</v>
      </c>
      <c r="P358" s="93">
        <v>1.4950000000000001</v>
      </c>
      <c r="Q358" s="93">
        <v>20</v>
      </c>
      <c r="R358" s="93">
        <v>28</v>
      </c>
      <c r="S358" s="93">
        <v>1.38</v>
      </c>
      <c r="T358" s="93">
        <v>1.3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0.76500000000000001</v>
      </c>
      <c r="P359" s="93">
        <v>0.73</v>
      </c>
      <c r="Q359" s="93">
        <v>48</v>
      </c>
      <c r="R359" s="93" t="s">
        <v>121</v>
      </c>
      <c r="S359" s="93">
        <v>0.77500000000000002</v>
      </c>
      <c r="T359" s="93" t="s">
        <v>121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0.26200000000000001</v>
      </c>
      <c r="P362" s="93">
        <v>0.27800000000000002</v>
      </c>
      <c r="Q362" s="93">
        <v>36</v>
      </c>
      <c r="R362" s="93">
        <v>7</v>
      </c>
      <c r="S362" s="93">
        <v>0.27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0.44800000000000001</v>
      </c>
      <c r="P363" s="93">
        <v>0.442</v>
      </c>
      <c r="Q363" s="93">
        <v>23</v>
      </c>
      <c r="R363" s="93" t="s">
        <v>121</v>
      </c>
      <c r="S363" s="93">
        <v>0.47799999999999998</v>
      </c>
      <c r="T363" s="93" t="s">
        <v>121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2630.3701000000001</v>
      </c>
      <c r="P379" s="93">
        <v>2549.3899000000001</v>
      </c>
      <c r="Q379" s="93">
        <v>17</v>
      </c>
      <c r="R379" s="93">
        <v>20</v>
      </c>
      <c r="S379" s="93">
        <v>2359.5500000000002</v>
      </c>
      <c r="T379" s="93">
        <v>2294.3798999999999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2026-01-25T17:19:30Z</dcterms:modified>
</cp:coreProperties>
</file>