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y\"/>
    </mc:Choice>
  </mc:AlternateContent>
  <xr:revisionPtr revIDLastSave="0" documentId="8_{50F1C718-2378-495E-9FAF-85B951E1F2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<sst xmlns="http://schemas.openxmlformats.org/spreadsheetml/2006/main" count="2605" uniqueCount="811">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</sst>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0.21347412099541732</c:v>
                </c:pt>
                <c:pt idx="1">
                  <c:v>0.22635693727163228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1399.8188075685059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6.1</c:v>
                </c:pt>
                <c:pt idx="2">
                  <c:v>1.05</c:v>
                </c:pt>
                <c:pt idx="3">
                  <c:v>1.95</c:v>
                </c:pt>
                <c:pt idx="4">
                  <c:v>0.45500000000000002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2.9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0.98199999999999998</c:v>
                </c:pt>
                <c:pt idx="15">
                  <c:v>5.29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4.92</c:v>
                </c:pt>
                <c:pt idx="21">
                  <c:v>2.6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6.68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12.2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3.63</c:v>
                </c:pt>
                <c:pt idx="35">
                  <c:v>7.4</c:v>
                </c:pt>
                <c:pt idx="36">
                  <c:v>5.29</c:v>
                </c:pt>
                <c:pt idx="37">
                  <c:v>0</c:v>
                </c:pt>
                <c:pt idx="38">
                  <c:v>1.0900000000000001</c:v>
                </c:pt>
                <c:pt idx="39">
                  <c:v>0</c:v>
                </c:pt>
                <c:pt idx="40">
                  <c:v>2105.2600000000002</c:v>
                </c:pt>
                <c:pt idx="41">
                  <c:v>0.879</c:v>
                </c:pt>
                <c:pt idx="42">
                  <c:v>0</c:v>
                </c:pt>
                <c:pt idx="43">
                  <c:v>8.56</c:v>
                </c:pt>
                <c:pt idx="44">
                  <c:v>0.754</c:v>
                </c:pt>
                <c:pt idx="45">
                  <c:v>1.2E-2</c:v>
                </c:pt>
                <c:pt idx="46">
                  <c:v>2.1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4.6399999999999997</c:v>
                </c:pt>
                <c:pt idx="54">
                  <c:v>5.55</c:v>
                </c:pt>
                <c:pt idx="55">
                  <c:v>1.73</c:v>
                </c:pt>
                <c:pt idx="56">
                  <c:v>1.67</c:v>
                </c:pt>
                <c:pt idx="57">
                  <c:v>0.20599999999999999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2.1800000000000002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9.14</c:v>
                </c:pt>
                <c:pt idx="64">
                  <c:v>6.55</c:v>
                </c:pt>
                <c:pt idx="65">
                  <c:v>4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15647.6504</c:v>
                </c:pt>
                <c:pt idx="70">
                  <c:v>0</c:v>
                </c:pt>
                <c:pt idx="71">
                  <c:v>13.15</c:v>
                </c:pt>
                <c:pt idx="72">
                  <c:v>8.3000000000000007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1.8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0.31</c:v>
                </c:pt>
                <c:pt idx="81">
                  <c:v>1.5</c:v>
                </c:pt>
                <c:pt idx="82">
                  <c:v>38.729999999999997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1.905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47.24</c:v>
                </c:pt>
                <c:pt idx="91">
                  <c:v>20.3</c:v>
                </c:pt>
                <c:pt idx="92">
                  <c:v>0.62</c:v>
                </c:pt>
                <c:pt idx="93">
                  <c:v>2.02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2.12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13.85</c:v>
                </c:pt>
                <c:pt idx="104">
                  <c:v>1.266</c:v>
                </c:pt>
                <c:pt idx="105">
                  <c:v>0</c:v>
                </c:pt>
                <c:pt idx="106">
                  <c:v>7.4</c:v>
                </c:pt>
                <c:pt idx="107">
                  <c:v>2.17</c:v>
                </c:pt>
                <c:pt idx="108">
                  <c:v>2.16</c:v>
                </c:pt>
                <c:pt idx="109">
                  <c:v>1.72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1.1679999999999999</c:v>
                </c:pt>
                <c:pt idx="119">
                  <c:v>10.105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2.585</c:v>
                </c:pt>
                <c:pt idx="123">
                  <c:v>1.6850000000000001</c:v>
                </c:pt>
                <c:pt idx="124">
                  <c:v>4.7</c:v>
                </c:pt>
                <c:pt idx="125">
                  <c:v>5.73</c:v>
                </c:pt>
                <c:pt idx="126">
                  <c:v>3.31</c:v>
                </c:pt>
                <c:pt idx="127">
                  <c:v>7.0000000000000001E-3</c:v>
                </c:pt>
                <c:pt idx="128">
                  <c:v>5.73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7.1999999999999995E-2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7.75</c:v>
                </c:pt>
                <c:pt idx="137">
                  <c:v>0.40200000000000002</c:v>
                </c:pt>
                <c:pt idx="138">
                  <c:v>0.55400000000000005</c:v>
                </c:pt>
                <c:pt idx="139">
                  <c:v>0.29199999999999998</c:v>
                </c:pt>
                <c:pt idx="140">
                  <c:v>3.9</c:v>
                </c:pt>
                <c:pt idx="141">
                  <c:v>4483.3500999999997</c:v>
                </c:pt>
                <c:pt idx="142">
                  <c:v>1068.0699</c:v>
                </c:pt>
                <c:pt idx="143">
                  <c:v>859.04</c:v>
                </c:pt>
                <c:pt idx="144">
                  <c:v>4714.8397999999997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2646.95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1802.34</c:v>
                </c:pt>
                <c:pt idx="154">
                  <c:v>1.5</c:v>
                </c:pt>
                <c:pt idx="155">
                  <c:v>1.9E-2</c:v>
                </c:pt>
                <c:pt idx="156">
                  <c:v>19</c:v>
                </c:pt>
                <c:pt idx="157">
                  <c:v>0.5</c:v>
                </c:pt>
                <c:pt idx="158">
                  <c:v>0</c:v>
                </c:pt>
                <c:pt idx="159">
                  <c:v>0</c:v>
                </c:pt>
                <c:pt idx="160">
                  <c:v>2352.5100000000002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1.74</c:v>
                </c:pt>
                <c:pt idx="166">
                  <c:v>0</c:v>
                </c:pt>
                <c:pt idx="167">
                  <c:v>0.33</c:v>
                </c:pt>
                <c:pt idx="168">
                  <c:v>2.4900000000000002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4.99</c:v>
                </c:pt>
                <c:pt idx="172">
                  <c:v>1.056</c:v>
                </c:pt>
                <c:pt idx="173">
                  <c:v>6.15</c:v>
                </c:pt>
                <c:pt idx="174">
                  <c:v>0</c:v>
                </c:pt>
                <c:pt idx="175">
                  <c:v>2.54</c:v>
                </c:pt>
                <c:pt idx="176">
                  <c:v>1.2450000000000001</c:v>
                </c:pt>
                <c:pt idx="177">
                  <c:v>3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0.40899999999999997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314</c:v>
                </c:pt>
                <c:pt idx="186">
                  <c:v>5.6</c:v>
                </c:pt>
                <c:pt idx="187">
                  <c:v>0</c:v>
                </c:pt>
                <c:pt idx="188">
                  <c:v>1.17</c:v>
                </c:pt>
                <c:pt idx="189">
                  <c:v>1.93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</c:v>
                </c:pt>
                <c:pt idx="197">
                  <c:v>4.28</c:v>
                </c:pt>
                <c:pt idx="198">
                  <c:v>1.1000000000000001</c:v>
                </c:pt>
                <c:pt idx="199">
                  <c:v>6.98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17.3</c:v>
                </c:pt>
                <c:pt idx="205">
                  <c:v>2.08</c:v>
                </c:pt>
                <c:pt idx="206">
                  <c:v>0.13500000000000001</c:v>
                </c:pt>
                <c:pt idx="207">
                  <c:v>1.04</c:v>
                </c:pt>
                <c:pt idx="208">
                  <c:v>4.5</c:v>
                </c:pt>
                <c:pt idx="209">
                  <c:v>0.78300000000000003</c:v>
                </c:pt>
                <c:pt idx="210">
                  <c:v>0.04</c:v>
                </c:pt>
                <c:pt idx="211">
                  <c:v>6.4</c:v>
                </c:pt>
                <c:pt idx="212">
                  <c:v>37</c:v>
                </c:pt>
                <c:pt idx="213">
                  <c:v>0.9</c:v>
                </c:pt>
                <c:pt idx="214">
                  <c:v>0.246</c:v>
                </c:pt>
                <c:pt idx="215">
                  <c:v>0.20200000000000001</c:v>
                </c:pt>
                <c:pt idx="216">
                  <c:v>0.125</c:v>
                </c:pt>
                <c:pt idx="217">
                  <c:v>1.7</c:v>
                </c:pt>
                <c:pt idx="218">
                  <c:v>3.96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0.58499999999999996</c:v>
                </c:pt>
                <c:pt idx="224">
                  <c:v>0</c:v>
                </c:pt>
                <c:pt idx="225">
                  <c:v>5</c:v>
                </c:pt>
                <c:pt idx="226">
                  <c:v>2.33</c:v>
                </c:pt>
                <c:pt idx="227">
                  <c:v>37.4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3.52</c:v>
                </c:pt>
                <c:pt idx="232">
                  <c:v>0</c:v>
                </c:pt>
                <c:pt idx="233">
                  <c:v>0.44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23.08</c:v>
                </c:pt>
                <c:pt idx="238">
                  <c:v>4</c:v>
                </c:pt>
                <c:pt idx="239">
                  <c:v>2.72</c:v>
                </c:pt>
                <c:pt idx="240">
                  <c:v>0</c:v>
                </c:pt>
                <c:pt idx="241">
                  <c:v>0.51</c:v>
                </c:pt>
                <c:pt idx="242">
                  <c:v>27.94</c:v>
                </c:pt>
                <c:pt idx="243">
                  <c:v>3.92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2.68</c:v>
                </c:pt>
                <c:pt idx="247">
                  <c:v>0.51</c:v>
                </c:pt>
                <c:pt idx="248">
                  <c:v>45.1</c:v>
                </c:pt>
                <c:pt idx="249">
                  <c:v>3.02</c:v>
                </c:pt>
                <c:pt idx="250">
                  <c:v>0.65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0.42</c:v>
                </c:pt>
                <c:pt idx="259">
                  <c:v>0</c:v>
                </c:pt>
                <c:pt idx="260">
                  <c:v>0</c:v>
                </c:pt>
                <c:pt idx="261">
                  <c:v>44.9</c:v>
                </c:pt>
                <c:pt idx="262">
                  <c:v>32</c:v>
                </c:pt>
                <c:pt idx="263">
                  <c:v>2.2999999999999998</c:v>
                </c:pt>
                <c:pt idx="264">
                  <c:v>1.355</c:v>
                </c:pt>
                <c:pt idx="265">
                  <c:v>20.100000000000001</c:v>
                </c:pt>
                <c:pt idx="266">
                  <c:v>19</c:v>
                </c:pt>
                <c:pt idx="267">
                  <c:v>2.74</c:v>
                </c:pt>
                <c:pt idx="268">
                  <c:v>4.46</c:v>
                </c:pt>
                <c:pt idx="269">
                  <c:v>16.89</c:v>
                </c:pt>
                <c:pt idx="270">
                  <c:v>11.6</c:v>
                </c:pt>
                <c:pt idx="271">
                  <c:v>0.84599999999999997</c:v>
                </c:pt>
                <c:pt idx="272">
                  <c:v>6.6</c:v>
                </c:pt>
                <c:pt idx="273">
                  <c:v>2.65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5.5940000000000003</c:v>
                </c:pt>
                <c:pt idx="277">
                  <c:v>1E-3</c:v>
                </c:pt>
                <c:pt idx="278">
                  <c:v>5.68</c:v>
                </c:pt>
                <c:pt idx="279">
                  <c:v>0.33300000000000002</c:v>
                </c:pt>
                <c:pt idx="280">
                  <c:v>9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14.9</c:v>
                </c:pt>
                <c:pt idx="285">
                  <c:v>3.8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0.246</c:v>
                </c:pt>
                <c:pt idx="290">
                  <c:v>1.276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5.78</c:v>
                </c:pt>
                <c:pt idx="294">
                  <c:v>6.05</c:v>
                </c:pt>
                <c:pt idx="295">
                  <c:v>6.0000000000000001E-3</c:v>
                </c:pt>
                <c:pt idx="296">
                  <c:v>4.74</c:v>
                </c:pt>
                <c:pt idx="297">
                  <c:v>1.69</c:v>
                </c:pt>
                <c:pt idx="298">
                  <c:v>1.635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3439.7</c:v>
                </c:pt>
                <c:pt idx="302">
                  <c:v>0</c:v>
                </c:pt>
                <c:pt idx="303">
                  <c:v>0.19980000000000001</c:v>
                </c:pt>
                <c:pt idx="304">
                  <c:v>2</c:v>
                </c:pt>
                <c:pt idx="305">
                  <c:v>0</c:v>
                </c:pt>
                <c:pt idx="306">
                  <c:v>13.14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0.31900000000000001</c:v>
                </c:pt>
                <c:pt idx="312">
                  <c:v>0.44</c:v>
                </c:pt>
                <c:pt idx="313">
                  <c:v>0</c:v>
                </c:pt>
                <c:pt idx="314">
                  <c:v>1.37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6.26</c:v>
                </c:pt>
                <c:pt idx="318">
                  <c:v>0.50600000000000001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39.9</c:v>
                </c:pt>
                <c:pt idx="330">
                  <c:v>19.64</c:v>
                </c:pt>
                <c:pt idx="331">
                  <c:v>17.37</c:v>
                </c:pt>
                <c:pt idx="332">
                  <c:v>1.18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1.39</c:v>
                </c:pt>
                <c:pt idx="336">
                  <c:v>4.5</c:v>
                </c:pt>
                <c:pt idx="337">
                  <c:v>0.63500000000000001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0.23</c:v>
                </c:pt>
                <c:pt idx="344">
                  <c:v>0.378</c:v>
                </c:pt>
                <c:pt idx="345">
                  <c:v>0.16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2.25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1.45</c:v>
                </c:pt>
                <c:pt idx="354">
                  <c:v>0</c:v>
                </c:pt>
                <c:pt idx="355">
                  <c:v>17.5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1744.21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1.63</c:v>
                </c:pt>
                <c:pt idx="3">
                  <c:v>2.11</c:v>
                </c:pt>
                <c:pt idx="4">
                  <c:v>0.45200000000000001</c:v>
                </c:pt>
                <c:pt idx="5">
                  <c:v>0</c:v>
                </c:pt>
                <c:pt idx="6">
                  <c:v>6.11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2.875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0.9</c:v>
                </c:pt>
                <c:pt idx="15">
                  <c:v>5.18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4.9000000000000004</c:v>
                </c:pt>
                <c:pt idx="21">
                  <c:v>2.1800000000000002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6.6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11.66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3.4</c:v>
                </c:pt>
                <c:pt idx="35">
                  <c:v>7.7</c:v>
                </c:pt>
                <c:pt idx="36">
                  <c:v>0</c:v>
                </c:pt>
                <c:pt idx="37">
                  <c:v>0</c:v>
                </c:pt>
                <c:pt idx="38">
                  <c:v>0.91</c:v>
                </c:pt>
                <c:pt idx="39">
                  <c:v>0</c:v>
                </c:pt>
                <c:pt idx="40">
                  <c:v>1676.0699</c:v>
                </c:pt>
                <c:pt idx="41">
                  <c:v>0</c:v>
                </c:pt>
                <c:pt idx="42">
                  <c:v>0</c:v>
                </c:pt>
                <c:pt idx="43">
                  <c:v>8.76</c:v>
                </c:pt>
                <c:pt idx="44">
                  <c:v>0.78800000000000003</c:v>
                </c:pt>
                <c:pt idx="45">
                  <c:v>0</c:v>
                </c:pt>
                <c:pt idx="46">
                  <c:v>2.0699999999999998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5.41</c:v>
                </c:pt>
                <c:pt idx="55">
                  <c:v>1.625</c:v>
                </c:pt>
                <c:pt idx="56">
                  <c:v>1.5649999999999999</c:v>
                </c:pt>
                <c:pt idx="57">
                  <c:v>0.20799999999999999</c:v>
                </c:pt>
                <c:pt idx="58">
                  <c:v>0</c:v>
                </c:pt>
                <c:pt idx="59">
                  <c:v>0</c:v>
                </c:pt>
                <c:pt idx="60">
                  <c:v>2.1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6.9</c:v>
                </c:pt>
                <c:pt idx="65">
                  <c:v>3.94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14792.7695</c:v>
                </c:pt>
                <c:pt idx="70">
                  <c:v>0</c:v>
                </c:pt>
                <c:pt idx="71">
                  <c:v>14</c:v>
                </c:pt>
                <c:pt idx="72">
                  <c:v>8.6999999999999993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1.95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0.32300000000000001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2.02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44</c:v>
                </c:pt>
                <c:pt idx="91">
                  <c:v>20</c:v>
                </c:pt>
                <c:pt idx="92">
                  <c:v>0</c:v>
                </c:pt>
                <c:pt idx="93">
                  <c:v>1.964</c:v>
                </c:pt>
                <c:pt idx="94">
                  <c:v>0</c:v>
                </c:pt>
                <c:pt idx="95">
                  <c:v>0</c:v>
                </c:pt>
                <c:pt idx="96">
                  <c:v>4.9400000000000004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</c:v>
                </c:pt>
                <c:pt idx="101">
                  <c:v>0</c:v>
                </c:pt>
                <c:pt idx="102">
                  <c:v>0</c:v>
                </c:pt>
                <c:pt idx="103">
                  <c:v>13.6</c:v>
                </c:pt>
                <c:pt idx="104">
                  <c:v>1.3380000000000001</c:v>
                </c:pt>
                <c:pt idx="105">
                  <c:v>7.9000000000000001E-2</c:v>
                </c:pt>
                <c:pt idx="106">
                  <c:v>6.8</c:v>
                </c:pt>
                <c:pt idx="107">
                  <c:v>2.04</c:v>
                </c:pt>
                <c:pt idx="108">
                  <c:v>0</c:v>
                </c:pt>
                <c:pt idx="109">
                  <c:v>1.64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1.1679999999999999</c:v>
                </c:pt>
                <c:pt idx="119">
                  <c:v>9.33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2.4129999999999998</c:v>
                </c:pt>
                <c:pt idx="123">
                  <c:v>1.47</c:v>
                </c:pt>
                <c:pt idx="124">
                  <c:v>4.32</c:v>
                </c:pt>
                <c:pt idx="125">
                  <c:v>5.25</c:v>
                </c:pt>
                <c:pt idx="126">
                  <c:v>3.2</c:v>
                </c:pt>
                <c:pt idx="127">
                  <c:v>0</c:v>
                </c:pt>
                <c:pt idx="128">
                  <c:v>5.96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6.7299999999999999E-2</c:v>
                </c:pt>
                <c:pt idx="134">
                  <c:v>0</c:v>
                </c:pt>
                <c:pt idx="135">
                  <c:v>0</c:v>
                </c:pt>
                <c:pt idx="136">
                  <c:v>7.55</c:v>
                </c:pt>
                <c:pt idx="137">
                  <c:v>0</c:v>
                </c:pt>
                <c:pt idx="138">
                  <c:v>0.55400000000000005</c:v>
                </c:pt>
                <c:pt idx="139">
                  <c:v>0.3</c:v>
                </c:pt>
                <c:pt idx="140">
                  <c:v>3.83</c:v>
                </c:pt>
                <c:pt idx="141">
                  <c:v>3550.72</c:v>
                </c:pt>
                <c:pt idx="142">
                  <c:v>850.04</c:v>
                </c:pt>
                <c:pt idx="143">
                  <c:v>0</c:v>
                </c:pt>
                <c:pt idx="144">
                  <c:v>3928.8701000000001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2262.7600000000002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1455.08</c:v>
                </c:pt>
                <c:pt idx="154">
                  <c:v>1.405</c:v>
                </c:pt>
                <c:pt idx="155">
                  <c:v>0</c:v>
                </c:pt>
                <c:pt idx="156">
                  <c:v>18.14</c:v>
                </c:pt>
                <c:pt idx="157">
                  <c:v>0.53200000000000003</c:v>
                </c:pt>
                <c:pt idx="158">
                  <c:v>0</c:v>
                </c:pt>
                <c:pt idx="159">
                  <c:v>0</c:v>
                </c:pt>
                <c:pt idx="160">
                  <c:v>2005.36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1.7150000000000001</c:v>
                </c:pt>
                <c:pt idx="166">
                  <c:v>0</c:v>
                </c:pt>
                <c:pt idx="167">
                  <c:v>0.31</c:v>
                </c:pt>
                <c:pt idx="168">
                  <c:v>2.2599999999999998</c:v>
                </c:pt>
                <c:pt idx="169">
                  <c:v>0</c:v>
                </c:pt>
                <c:pt idx="170">
                  <c:v>0</c:v>
                </c:pt>
                <c:pt idx="171">
                  <c:v>4.8499999999999996</c:v>
                </c:pt>
                <c:pt idx="172">
                  <c:v>1.038</c:v>
                </c:pt>
                <c:pt idx="173">
                  <c:v>6.44</c:v>
                </c:pt>
                <c:pt idx="174">
                  <c:v>0</c:v>
                </c:pt>
                <c:pt idx="175">
                  <c:v>2.4</c:v>
                </c:pt>
                <c:pt idx="176">
                  <c:v>1.1399999999999999</c:v>
                </c:pt>
                <c:pt idx="177">
                  <c:v>3.21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0.39150000000000001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314</c:v>
                </c:pt>
                <c:pt idx="186">
                  <c:v>0</c:v>
                </c:pt>
                <c:pt idx="187">
                  <c:v>0.4</c:v>
                </c:pt>
                <c:pt idx="188">
                  <c:v>1.1599999999999999</c:v>
                </c:pt>
                <c:pt idx="189">
                  <c:v>1.64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0.42299999999999999</c:v>
                </c:pt>
                <c:pt idx="197">
                  <c:v>0</c:v>
                </c:pt>
                <c:pt idx="198">
                  <c:v>1.0720000000000001</c:v>
                </c:pt>
                <c:pt idx="199">
                  <c:v>6.21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14.48</c:v>
                </c:pt>
                <c:pt idx="205">
                  <c:v>2</c:v>
                </c:pt>
                <c:pt idx="206">
                  <c:v>0</c:v>
                </c:pt>
                <c:pt idx="207">
                  <c:v>0.78</c:v>
                </c:pt>
                <c:pt idx="208">
                  <c:v>0</c:v>
                </c:pt>
                <c:pt idx="209">
                  <c:v>0.82499999999999996</c:v>
                </c:pt>
                <c:pt idx="210">
                  <c:v>0</c:v>
                </c:pt>
                <c:pt idx="211">
                  <c:v>6.67</c:v>
                </c:pt>
                <c:pt idx="212">
                  <c:v>0</c:v>
                </c:pt>
                <c:pt idx="213">
                  <c:v>0.84</c:v>
                </c:pt>
                <c:pt idx="214">
                  <c:v>0.20599999999999999</c:v>
                </c:pt>
                <c:pt idx="215">
                  <c:v>0.19</c:v>
                </c:pt>
                <c:pt idx="216">
                  <c:v>0</c:v>
                </c:pt>
                <c:pt idx="217">
                  <c:v>1.64</c:v>
                </c:pt>
                <c:pt idx="218">
                  <c:v>3.84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0.62</c:v>
                </c:pt>
                <c:pt idx="224">
                  <c:v>0</c:v>
                </c:pt>
                <c:pt idx="225">
                  <c:v>4.5599999999999996</c:v>
                </c:pt>
                <c:pt idx="226">
                  <c:v>2.16</c:v>
                </c:pt>
                <c:pt idx="227">
                  <c:v>33.4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3.35</c:v>
                </c:pt>
                <c:pt idx="232">
                  <c:v>0</c:v>
                </c:pt>
                <c:pt idx="233">
                  <c:v>0.433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22.24</c:v>
                </c:pt>
                <c:pt idx="238">
                  <c:v>3.8</c:v>
                </c:pt>
                <c:pt idx="239">
                  <c:v>2.61</c:v>
                </c:pt>
                <c:pt idx="240">
                  <c:v>0.97199999999999998</c:v>
                </c:pt>
                <c:pt idx="241">
                  <c:v>0.442</c:v>
                </c:pt>
                <c:pt idx="242">
                  <c:v>29.04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2.4900000000000002</c:v>
                </c:pt>
                <c:pt idx="247">
                  <c:v>0.59499999999999997</c:v>
                </c:pt>
                <c:pt idx="248">
                  <c:v>43.12</c:v>
                </c:pt>
                <c:pt idx="249">
                  <c:v>2.9</c:v>
                </c:pt>
                <c:pt idx="250">
                  <c:v>0.7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0.48</c:v>
                </c:pt>
                <c:pt idx="259">
                  <c:v>0</c:v>
                </c:pt>
                <c:pt idx="260">
                  <c:v>0.54</c:v>
                </c:pt>
                <c:pt idx="261">
                  <c:v>44.75</c:v>
                </c:pt>
                <c:pt idx="262">
                  <c:v>33.6</c:v>
                </c:pt>
                <c:pt idx="263">
                  <c:v>2.25</c:v>
                </c:pt>
                <c:pt idx="264">
                  <c:v>1.135</c:v>
                </c:pt>
                <c:pt idx="265">
                  <c:v>19.89</c:v>
                </c:pt>
                <c:pt idx="266">
                  <c:v>16.2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11.3</c:v>
                </c:pt>
                <c:pt idx="271">
                  <c:v>0.77</c:v>
                </c:pt>
                <c:pt idx="272">
                  <c:v>7.35</c:v>
                </c:pt>
                <c:pt idx="273">
                  <c:v>2.76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5.3319999999999999</c:v>
                </c:pt>
                <c:pt idx="277">
                  <c:v>0</c:v>
                </c:pt>
                <c:pt idx="278">
                  <c:v>6.4</c:v>
                </c:pt>
                <c:pt idx="279">
                  <c:v>0</c:v>
                </c:pt>
                <c:pt idx="280">
                  <c:v>8.52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14.5</c:v>
                </c:pt>
                <c:pt idx="285">
                  <c:v>3.91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0.216</c:v>
                </c:pt>
                <c:pt idx="290">
                  <c:v>1.198</c:v>
                </c:pt>
                <c:pt idx="291">
                  <c:v>0</c:v>
                </c:pt>
                <c:pt idx="292">
                  <c:v>0</c:v>
                </c:pt>
                <c:pt idx="293">
                  <c:v>5.52</c:v>
                </c:pt>
                <c:pt idx="294">
                  <c:v>5.9</c:v>
                </c:pt>
                <c:pt idx="295">
                  <c:v>0</c:v>
                </c:pt>
                <c:pt idx="296">
                  <c:v>4.38</c:v>
                </c:pt>
                <c:pt idx="297">
                  <c:v>1.89</c:v>
                </c:pt>
                <c:pt idx="298">
                  <c:v>1.5449999999999999</c:v>
                </c:pt>
                <c:pt idx="299">
                  <c:v>0</c:v>
                </c:pt>
                <c:pt idx="300">
                  <c:v>0</c:v>
                </c:pt>
                <c:pt idx="301">
                  <c:v>2755.49</c:v>
                </c:pt>
                <c:pt idx="302">
                  <c:v>0</c:v>
                </c:pt>
                <c:pt idx="303">
                  <c:v>0.2135</c:v>
                </c:pt>
                <c:pt idx="304">
                  <c:v>0</c:v>
                </c:pt>
                <c:pt idx="305">
                  <c:v>0</c:v>
                </c:pt>
                <c:pt idx="306">
                  <c:v>14.04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0.32600000000000001</c:v>
                </c:pt>
                <c:pt idx="312">
                  <c:v>0</c:v>
                </c:pt>
                <c:pt idx="313">
                  <c:v>1.04</c:v>
                </c:pt>
                <c:pt idx="314">
                  <c:v>1.3049999999999999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6.12</c:v>
                </c:pt>
                <c:pt idx="318">
                  <c:v>0.54200000000000004</c:v>
                </c:pt>
                <c:pt idx="319">
                  <c:v>0</c:v>
                </c:pt>
                <c:pt idx="320">
                  <c:v>0</c:v>
                </c:pt>
                <c:pt idx="321">
                  <c:v>0.14000000000000001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39.799999999999997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1.24</c:v>
                </c:pt>
                <c:pt idx="333">
                  <c:v>0</c:v>
                </c:pt>
                <c:pt idx="334">
                  <c:v>0</c:v>
                </c:pt>
                <c:pt idx="335">
                  <c:v>1.22</c:v>
                </c:pt>
                <c:pt idx="336">
                  <c:v>0.01</c:v>
                </c:pt>
                <c:pt idx="337">
                  <c:v>0.56499999999999995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0.248</c:v>
                </c:pt>
                <c:pt idx="344">
                  <c:v>0.34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2.125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1.55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1579.64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21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22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28</c:v>
                </c:pt>
                <c:pt idx="45">
                  <c:v>0</c:v>
                </c:pt>
                <c:pt idx="46">
                  <c:v>27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25</c:v>
                </c:pt>
                <c:pt idx="55">
                  <c:v>5</c:v>
                </c:pt>
                <c:pt idx="56">
                  <c:v>28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</c:v>
                </c:pt>
                <c:pt idx="61">
                  <c:v>0</c:v>
                </c:pt>
                <c:pt idx="62">
                  <c:v>11</c:v>
                </c:pt>
                <c:pt idx="63">
                  <c:v>21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17</c:v>
                </c:pt>
                <c:pt idx="70">
                  <c:v>0</c:v>
                </c:pt>
                <c:pt idx="71">
                  <c:v>21</c:v>
                </c:pt>
                <c:pt idx="72">
                  <c:v>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28</c:v>
                </c:pt>
                <c:pt idx="78">
                  <c:v>0</c:v>
                </c:pt>
                <c:pt idx="79">
                  <c:v>0</c:v>
                </c:pt>
                <c:pt idx="80">
                  <c:v>21</c:v>
                </c:pt>
                <c:pt idx="81">
                  <c:v>13</c:v>
                </c:pt>
                <c:pt idx="82">
                  <c:v>7</c:v>
                </c:pt>
                <c:pt idx="83">
                  <c:v>0</c:v>
                </c:pt>
                <c:pt idx="84">
                  <c:v>26</c:v>
                </c:pt>
                <c:pt idx="85">
                  <c:v>7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5</c:v>
                </c:pt>
                <c:pt idx="91">
                  <c:v>0</c:v>
                </c:pt>
                <c:pt idx="92">
                  <c:v>38</c:v>
                </c:pt>
                <c:pt idx="93">
                  <c:v>28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23</c:v>
                </c:pt>
                <c:pt idx="101">
                  <c:v>0</c:v>
                </c:pt>
                <c:pt idx="102">
                  <c:v>26</c:v>
                </c:pt>
                <c:pt idx="103">
                  <c:v>22</c:v>
                </c:pt>
                <c:pt idx="104">
                  <c:v>28</c:v>
                </c:pt>
                <c:pt idx="105">
                  <c:v>24</c:v>
                </c:pt>
                <c:pt idx="106">
                  <c:v>25</c:v>
                </c:pt>
                <c:pt idx="107">
                  <c:v>6</c:v>
                </c:pt>
                <c:pt idx="108">
                  <c:v>29</c:v>
                </c:pt>
                <c:pt idx="109">
                  <c:v>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27</c:v>
                </c:pt>
                <c:pt idx="119">
                  <c:v>25</c:v>
                </c:pt>
                <c:pt idx="120">
                  <c:v>0</c:v>
                </c:pt>
                <c:pt idx="121">
                  <c:v>0</c:v>
                </c:pt>
                <c:pt idx="122">
                  <c:v>9</c:v>
                </c:pt>
                <c:pt idx="123">
                  <c:v>22</c:v>
                </c:pt>
                <c:pt idx="124">
                  <c:v>0</c:v>
                </c:pt>
                <c:pt idx="125">
                  <c:v>28</c:v>
                </c:pt>
                <c:pt idx="126">
                  <c:v>0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6</c:v>
                </c:pt>
                <c:pt idx="134">
                  <c:v>0</c:v>
                </c:pt>
                <c:pt idx="135">
                  <c:v>0</c:v>
                </c:pt>
                <c:pt idx="136">
                  <c:v>29</c:v>
                </c:pt>
                <c:pt idx="137">
                  <c:v>8</c:v>
                </c:pt>
                <c:pt idx="138">
                  <c:v>25</c:v>
                </c:pt>
                <c:pt idx="139">
                  <c:v>26</c:v>
                </c:pt>
                <c:pt idx="140">
                  <c:v>28</c:v>
                </c:pt>
                <c:pt idx="141">
                  <c:v>25</c:v>
                </c:pt>
                <c:pt idx="142">
                  <c:v>25</c:v>
                </c:pt>
                <c:pt idx="143">
                  <c:v>18</c:v>
                </c:pt>
                <c:pt idx="144">
                  <c:v>23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25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25</c:v>
                </c:pt>
                <c:pt idx="154">
                  <c:v>21</c:v>
                </c:pt>
                <c:pt idx="155">
                  <c:v>0</c:v>
                </c:pt>
                <c:pt idx="156">
                  <c:v>26</c:v>
                </c:pt>
                <c:pt idx="157">
                  <c:v>25</c:v>
                </c:pt>
                <c:pt idx="158">
                  <c:v>0</c:v>
                </c:pt>
                <c:pt idx="159">
                  <c:v>0</c:v>
                </c:pt>
                <c:pt idx="160">
                  <c:v>24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28</c:v>
                </c:pt>
                <c:pt idx="166">
                  <c:v>0</c:v>
                </c:pt>
                <c:pt idx="167">
                  <c:v>25</c:v>
                </c:pt>
                <c:pt idx="168">
                  <c:v>25</c:v>
                </c:pt>
                <c:pt idx="169">
                  <c:v>0</c:v>
                </c:pt>
                <c:pt idx="170">
                  <c:v>0</c:v>
                </c:pt>
                <c:pt idx="171">
                  <c:v>26</c:v>
                </c:pt>
                <c:pt idx="172">
                  <c:v>5</c:v>
                </c:pt>
                <c:pt idx="173">
                  <c:v>22</c:v>
                </c:pt>
                <c:pt idx="174">
                  <c:v>0</c:v>
                </c:pt>
                <c:pt idx="175">
                  <c:v>37</c:v>
                </c:pt>
                <c:pt idx="176">
                  <c:v>30</c:v>
                </c:pt>
                <c:pt idx="177">
                  <c:v>27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24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18</c:v>
                </c:pt>
                <c:pt idx="186">
                  <c:v>0</c:v>
                </c:pt>
                <c:pt idx="187">
                  <c:v>0</c:v>
                </c:pt>
                <c:pt idx="188">
                  <c:v>21</c:v>
                </c:pt>
                <c:pt idx="189">
                  <c:v>2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23</c:v>
                </c:pt>
                <c:pt idx="197">
                  <c:v>0</c:v>
                </c:pt>
                <c:pt idx="198">
                  <c:v>18</c:v>
                </c:pt>
                <c:pt idx="199">
                  <c:v>24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14</c:v>
                </c:pt>
                <c:pt idx="205">
                  <c:v>14</c:v>
                </c:pt>
                <c:pt idx="206">
                  <c:v>26</c:v>
                </c:pt>
                <c:pt idx="207">
                  <c:v>14</c:v>
                </c:pt>
                <c:pt idx="208">
                  <c:v>0</c:v>
                </c:pt>
                <c:pt idx="209">
                  <c:v>20</c:v>
                </c:pt>
                <c:pt idx="210">
                  <c:v>0</c:v>
                </c:pt>
                <c:pt idx="211">
                  <c:v>24</c:v>
                </c:pt>
                <c:pt idx="212">
                  <c:v>0</c:v>
                </c:pt>
                <c:pt idx="213">
                  <c:v>25</c:v>
                </c:pt>
                <c:pt idx="214">
                  <c:v>40</c:v>
                </c:pt>
                <c:pt idx="215">
                  <c:v>2</c:v>
                </c:pt>
                <c:pt idx="216">
                  <c:v>0</c:v>
                </c:pt>
                <c:pt idx="217">
                  <c:v>12</c:v>
                </c:pt>
                <c:pt idx="218">
                  <c:v>28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25</c:v>
                </c:pt>
                <c:pt idx="224">
                  <c:v>0</c:v>
                </c:pt>
                <c:pt idx="225">
                  <c:v>0</c:v>
                </c:pt>
                <c:pt idx="226">
                  <c:v>22</c:v>
                </c:pt>
                <c:pt idx="227">
                  <c:v>19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20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21</c:v>
                </c:pt>
                <c:pt idx="238">
                  <c:v>28</c:v>
                </c:pt>
                <c:pt idx="239">
                  <c:v>18</c:v>
                </c:pt>
                <c:pt idx="240">
                  <c:v>52</c:v>
                </c:pt>
                <c:pt idx="241">
                  <c:v>7</c:v>
                </c:pt>
                <c:pt idx="242">
                  <c:v>28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23</c:v>
                </c:pt>
                <c:pt idx="247">
                  <c:v>16</c:v>
                </c:pt>
                <c:pt idx="248">
                  <c:v>0</c:v>
                </c:pt>
                <c:pt idx="249">
                  <c:v>40</c:v>
                </c:pt>
                <c:pt idx="250">
                  <c:v>0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10</c:v>
                </c:pt>
                <c:pt idx="259">
                  <c:v>0</c:v>
                </c:pt>
                <c:pt idx="260">
                  <c:v>21</c:v>
                </c:pt>
                <c:pt idx="261">
                  <c:v>39</c:v>
                </c:pt>
                <c:pt idx="262">
                  <c:v>26</c:v>
                </c:pt>
                <c:pt idx="263">
                  <c:v>8</c:v>
                </c:pt>
                <c:pt idx="264">
                  <c:v>28</c:v>
                </c:pt>
                <c:pt idx="265">
                  <c:v>25</c:v>
                </c:pt>
                <c:pt idx="266">
                  <c:v>28</c:v>
                </c:pt>
                <c:pt idx="267">
                  <c:v>0</c:v>
                </c:pt>
                <c:pt idx="268">
                  <c:v>0</c:v>
                </c:pt>
                <c:pt idx="269">
                  <c:v>25</c:v>
                </c:pt>
                <c:pt idx="270">
                  <c:v>18</c:v>
                </c:pt>
                <c:pt idx="271">
                  <c:v>9</c:v>
                </c:pt>
                <c:pt idx="272">
                  <c:v>9</c:v>
                </c:pt>
                <c:pt idx="273">
                  <c:v>12</c:v>
                </c:pt>
                <c:pt idx="274">
                  <c:v>0</c:v>
                </c:pt>
                <c:pt idx="275">
                  <c:v>0</c:v>
                </c:pt>
                <c:pt idx="276">
                  <c:v>22</c:v>
                </c:pt>
                <c:pt idx="277">
                  <c:v>0</c:v>
                </c:pt>
                <c:pt idx="278">
                  <c:v>25</c:v>
                </c:pt>
                <c:pt idx="279">
                  <c:v>8</c:v>
                </c:pt>
                <c:pt idx="280">
                  <c:v>9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0</c:v>
                </c:pt>
                <c:pt idx="285">
                  <c:v>19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20</c:v>
                </c:pt>
                <c:pt idx="290">
                  <c:v>7</c:v>
                </c:pt>
                <c:pt idx="291">
                  <c:v>9</c:v>
                </c:pt>
                <c:pt idx="292">
                  <c:v>0</c:v>
                </c:pt>
                <c:pt idx="293">
                  <c:v>21</c:v>
                </c:pt>
                <c:pt idx="294">
                  <c:v>0</c:v>
                </c:pt>
                <c:pt idx="295">
                  <c:v>0</c:v>
                </c:pt>
                <c:pt idx="296">
                  <c:v>27</c:v>
                </c:pt>
                <c:pt idx="297">
                  <c:v>0</c:v>
                </c:pt>
                <c:pt idx="298">
                  <c:v>24</c:v>
                </c:pt>
                <c:pt idx="299">
                  <c:v>0</c:v>
                </c:pt>
                <c:pt idx="300">
                  <c:v>0</c:v>
                </c:pt>
                <c:pt idx="301">
                  <c:v>22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27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7</c:v>
                </c:pt>
                <c:pt idx="313">
                  <c:v>41</c:v>
                </c:pt>
                <c:pt idx="314">
                  <c:v>21</c:v>
                </c:pt>
                <c:pt idx="315">
                  <c:v>36</c:v>
                </c:pt>
                <c:pt idx="316">
                  <c:v>42</c:v>
                </c:pt>
                <c:pt idx="317">
                  <c:v>22</c:v>
                </c:pt>
                <c:pt idx="318">
                  <c:v>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26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</c:v>
                </c:pt>
                <c:pt idx="336">
                  <c:v>0</c:v>
                </c:pt>
                <c:pt idx="337">
                  <c:v>7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15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25</c:v>
                </c:pt>
                <c:pt idx="351">
                  <c:v>31</c:v>
                </c:pt>
                <c:pt idx="352">
                  <c:v>33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22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31</c:v>
                </c:pt>
                <c:pt idx="21">
                  <c:v>36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16</c:v>
                </c:pt>
                <c:pt idx="39">
                  <c:v>0</c:v>
                </c:pt>
                <c:pt idx="40">
                  <c:v>28</c:v>
                </c:pt>
                <c:pt idx="41">
                  <c:v>0</c:v>
                </c:pt>
                <c:pt idx="42">
                  <c:v>0</c:v>
                </c:pt>
                <c:pt idx="43">
                  <c:v>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21</c:v>
                </c:pt>
                <c:pt idx="54">
                  <c:v>32</c:v>
                </c:pt>
                <c:pt idx="55">
                  <c:v>32</c:v>
                </c:pt>
                <c:pt idx="56">
                  <c:v>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17</c:v>
                </c:pt>
                <c:pt idx="63">
                  <c:v>33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21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</c:v>
                </c:pt>
                <c:pt idx="78">
                  <c:v>0</c:v>
                </c:pt>
                <c:pt idx="79">
                  <c:v>11</c:v>
                </c:pt>
                <c:pt idx="80">
                  <c:v>16</c:v>
                </c:pt>
                <c:pt idx="81">
                  <c:v>25</c:v>
                </c:pt>
                <c:pt idx="82">
                  <c:v>10</c:v>
                </c:pt>
                <c:pt idx="83">
                  <c:v>4</c:v>
                </c:pt>
                <c:pt idx="84">
                  <c:v>44</c:v>
                </c:pt>
                <c:pt idx="85">
                  <c:v>0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18</c:v>
                </c:pt>
                <c:pt idx="105">
                  <c:v>1</c:v>
                </c:pt>
                <c:pt idx="106">
                  <c:v>0</c:v>
                </c:pt>
                <c:pt idx="107">
                  <c:v>15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36</c:v>
                </c:pt>
                <c:pt idx="120">
                  <c:v>0</c:v>
                </c:pt>
                <c:pt idx="121">
                  <c:v>11</c:v>
                </c:pt>
                <c:pt idx="122">
                  <c:v>13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33</c:v>
                </c:pt>
                <c:pt idx="127">
                  <c:v>14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36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15</c:v>
                </c:pt>
                <c:pt idx="138">
                  <c:v>32</c:v>
                </c:pt>
                <c:pt idx="139">
                  <c:v>2</c:v>
                </c:pt>
                <c:pt idx="140">
                  <c:v>31</c:v>
                </c:pt>
                <c:pt idx="141">
                  <c:v>31</c:v>
                </c:pt>
                <c:pt idx="142">
                  <c:v>31</c:v>
                </c:pt>
                <c:pt idx="143">
                  <c:v>28</c:v>
                </c:pt>
                <c:pt idx="144">
                  <c:v>29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31</c:v>
                </c:pt>
                <c:pt idx="154">
                  <c:v>0</c:v>
                </c:pt>
                <c:pt idx="155">
                  <c:v>0</c:v>
                </c:pt>
                <c:pt idx="156">
                  <c:v>32</c:v>
                </c:pt>
                <c:pt idx="157">
                  <c:v>15</c:v>
                </c:pt>
                <c:pt idx="158">
                  <c:v>0</c:v>
                </c:pt>
                <c:pt idx="159">
                  <c:v>0</c:v>
                </c:pt>
                <c:pt idx="160">
                  <c:v>31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32</c:v>
                </c:pt>
                <c:pt idx="166">
                  <c:v>0</c:v>
                </c:pt>
                <c:pt idx="167">
                  <c:v>31</c:v>
                </c:pt>
                <c:pt idx="168">
                  <c:v>32</c:v>
                </c:pt>
                <c:pt idx="169">
                  <c:v>0</c:v>
                </c:pt>
                <c:pt idx="170">
                  <c:v>0</c:v>
                </c:pt>
                <c:pt idx="171">
                  <c:v>32</c:v>
                </c:pt>
                <c:pt idx="172">
                  <c:v>33</c:v>
                </c:pt>
                <c:pt idx="173">
                  <c:v>0</c:v>
                </c:pt>
                <c:pt idx="174">
                  <c:v>0</c:v>
                </c:pt>
                <c:pt idx="175">
                  <c:v>39</c:v>
                </c:pt>
                <c:pt idx="176">
                  <c:v>48</c:v>
                </c:pt>
                <c:pt idx="177">
                  <c:v>13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0</c:v>
                </c:pt>
                <c:pt idx="205">
                  <c:v>39</c:v>
                </c:pt>
                <c:pt idx="206">
                  <c:v>44</c:v>
                </c:pt>
                <c:pt idx="207">
                  <c:v>0</c:v>
                </c:pt>
                <c:pt idx="208">
                  <c:v>0</c:v>
                </c:pt>
                <c:pt idx="209">
                  <c:v>1</c:v>
                </c:pt>
                <c:pt idx="210">
                  <c:v>0</c:v>
                </c:pt>
                <c:pt idx="211">
                  <c:v>9</c:v>
                </c:pt>
                <c:pt idx="212">
                  <c:v>0</c:v>
                </c:pt>
                <c:pt idx="213">
                  <c:v>56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49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33</c:v>
                </c:pt>
                <c:pt idx="238">
                  <c:v>32</c:v>
                </c:pt>
                <c:pt idx="239">
                  <c:v>31</c:v>
                </c:pt>
                <c:pt idx="240">
                  <c:v>37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31</c:v>
                </c:pt>
                <c:pt idx="247">
                  <c:v>13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9</c:v>
                </c:pt>
                <c:pt idx="261">
                  <c:v>0</c:v>
                </c:pt>
                <c:pt idx="262">
                  <c:v>5</c:v>
                </c:pt>
                <c:pt idx="263">
                  <c:v>0</c:v>
                </c:pt>
                <c:pt idx="264">
                  <c:v>0</c:v>
                </c:pt>
                <c:pt idx="265">
                  <c:v>32</c:v>
                </c:pt>
                <c:pt idx="266">
                  <c:v>32</c:v>
                </c:pt>
                <c:pt idx="267">
                  <c:v>0</c:v>
                </c:pt>
                <c:pt idx="268">
                  <c:v>0</c:v>
                </c:pt>
                <c:pt idx="269">
                  <c:v>31</c:v>
                </c:pt>
                <c:pt idx="270">
                  <c:v>32</c:v>
                </c:pt>
                <c:pt idx="271">
                  <c:v>13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36</c:v>
                </c:pt>
                <c:pt idx="277">
                  <c:v>0</c:v>
                </c:pt>
                <c:pt idx="278">
                  <c:v>0</c:v>
                </c:pt>
                <c:pt idx="279">
                  <c:v>14</c:v>
                </c:pt>
                <c:pt idx="280">
                  <c:v>31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25</c:v>
                </c:pt>
                <c:pt idx="290">
                  <c:v>33</c:v>
                </c:pt>
                <c:pt idx="291">
                  <c:v>15</c:v>
                </c:pt>
                <c:pt idx="292">
                  <c:v>0</c:v>
                </c:pt>
                <c:pt idx="293">
                  <c:v>31</c:v>
                </c:pt>
                <c:pt idx="294">
                  <c:v>0</c:v>
                </c:pt>
                <c:pt idx="295">
                  <c:v>0</c:v>
                </c:pt>
                <c:pt idx="296">
                  <c:v>32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28</c:v>
                </c:pt>
                <c:pt idx="302">
                  <c:v>0</c:v>
                </c:pt>
                <c:pt idx="303">
                  <c:v>36</c:v>
                </c:pt>
                <c:pt idx="304">
                  <c:v>0</c:v>
                </c:pt>
                <c:pt idx="305">
                  <c:v>0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37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32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12</c:v>
                </c:pt>
                <c:pt idx="336">
                  <c:v>0</c:v>
                </c:pt>
                <c:pt idx="337">
                  <c:v>31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32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33</c:v>
                </c:pt>
                <c:pt idx="351">
                  <c:v>0</c:v>
                </c:pt>
                <c:pt idx="352">
                  <c:v>0</c:v>
                </c:pt>
                <c:pt idx="353">
                  <c:v>8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36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1.948</c:v>
                </c:pt>
                <c:pt idx="4">
                  <c:v>0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4.9550000000000001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6.84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1925.66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0.74099999999999999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5.39</c:v>
                </c:pt>
                <c:pt idx="55">
                  <c:v>1.78</c:v>
                </c:pt>
                <c:pt idx="56">
                  <c:v>1.32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2.16</c:v>
                </c:pt>
                <c:pt idx="61">
                  <c:v>0</c:v>
                </c:pt>
                <c:pt idx="62">
                  <c:v>0.51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14844.9004</c:v>
                </c:pt>
                <c:pt idx="70">
                  <c:v>0</c:v>
                </c:pt>
                <c:pt idx="71">
                  <c:v>13.35</c:v>
                </c:pt>
                <c:pt idx="72">
                  <c:v>8.68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2.3199999999999998</c:v>
                </c:pt>
                <c:pt idx="78">
                  <c:v>0</c:v>
                </c:pt>
                <c:pt idx="79">
                  <c:v>0</c:v>
                </c:pt>
                <c:pt idx="80">
                  <c:v>0.30099999999999999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1.94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46.2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1.754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2.09</c:v>
                </c:pt>
                <c:pt idx="101">
                  <c:v>0</c:v>
                </c:pt>
                <c:pt idx="102">
                  <c:v>1.18</c:v>
                </c:pt>
                <c:pt idx="103">
                  <c:v>14.55</c:v>
                </c:pt>
                <c:pt idx="104">
                  <c:v>1.3640000000000001</c:v>
                </c:pt>
                <c:pt idx="105">
                  <c:v>7.9000000000000001E-2</c:v>
                </c:pt>
                <c:pt idx="106">
                  <c:v>7.5350000000000001</c:v>
                </c:pt>
                <c:pt idx="107">
                  <c:v>2.33</c:v>
                </c:pt>
                <c:pt idx="108">
                  <c:v>3.3</c:v>
                </c:pt>
                <c:pt idx="109">
                  <c:v>1.7649999999999999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1.036</c:v>
                </c:pt>
                <c:pt idx="119">
                  <c:v>9.2739999999999991</c:v>
                </c:pt>
                <c:pt idx="120">
                  <c:v>0</c:v>
                </c:pt>
                <c:pt idx="121">
                  <c:v>0</c:v>
                </c:pt>
                <c:pt idx="122">
                  <c:v>2.59</c:v>
                </c:pt>
                <c:pt idx="123">
                  <c:v>1.7450000000000001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3.31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7.4399999999999994E-2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0.378</c:v>
                </c:pt>
                <c:pt idx="138">
                  <c:v>0.48699999999999999</c:v>
                </c:pt>
                <c:pt idx="139">
                  <c:v>0.26</c:v>
                </c:pt>
                <c:pt idx="140">
                  <c:v>3.875</c:v>
                </c:pt>
                <c:pt idx="141">
                  <c:v>4096.2299999999996</c:v>
                </c:pt>
                <c:pt idx="142">
                  <c:v>977.56</c:v>
                </c:pt>
                <c:pt idx="143">
                  <c:v>479.48</c:v>
                </c:pt>
                <c:pt idx="144">
                  <c:v>4348.6899000000003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2515.2600000000002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1656.48</c:v>
                </c:pt>
                <c:pt idx="154">
                  <c:v>1.36</c:v>
                </c:pt>
                <c:pt idx="155">
                  <c:v>0</c:v>
                </c:pt>
                <c:pt idx="156">
                  <c:v>18.45</c:v>
                </c:pt>
                <c:pt idx="157">
                  <c:v>0.55200000000000005</c:v>
                </c:pt>
                <c:pt idx="158">
                  <c:v>0</c:v>
                </c:pt>
                <c:pt idx="159">
                  <c:v>0</c:v>
                </c:pt>
                <c:pt idx="160">
                  <c:v>2243.6201000000001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1.7350000000000001</c:v>
                </c:pt>
                <c:pt idx="166">
                  <c:v>0</c:v>
                </c:pt>
                <c:pt idx="167">
                  <c:v>0.34250000000000003</c:v>
                </c:pt>
                <c:pt idx="168">
                  <c:v>1.8149999999999999</c:v>
                </c:pt>
                <c:pt idx="169">
                  <c:v>0</c:v>
                </c:pt>
                <c:pt idx="170">
                  <c:v>0</c:v>
                </c:pt>
                <c:pt idx="171">
                  <c:v>4.71</c:v>
                </c:pt>
                <c:pt idx="172">
                  <c:v>1.0840000000000001</c:v>
                </c:pt>
                <c:pt idx="173">
                  <c:v>6.33</c:v>
                </c:pt>
                <c:pt idx="174">
                  <c:v>0</c:v>
                </c:pt>
                <c:pt idx="175">
                  <c:v>2.48</c:v>
                </c:pt>
                <c:pt idx="176">
                  <c:v>1.1299999999999999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0.39400000000000002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320</c:v>
                </c:pt>
                <c:pt idx="186">
                  <c:v>0</c:v>
                </c:pt>
                <c:pt idx="187">
                  <c:v>0</c:v>
                </c:pt>
                <c:pt idx="188">
                  <c:v>1.1850000000000001</c:v>
                </c:pt>
                <c:pt idx="189">
                  <c:v>1.87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0.41299999999999998</c:v>
                </c:pt>
                <c:pt idx="197">
                  <c:v>0</c:v>
                </c:pt>
                <c:pt idx="198">
                  <c:v>1.1379999999999999</c:v>
                </c:pt>
                <c:pt idx="199">
                  <c:v>6.29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15.92</c:v>
                </c:pt>
                <c:pt idx="205">
                  <c:v>2.1</c:v>
                </c:pt>
                <c:pt idx="206">
                  <c:v>0.13500000000000001</c:v>
                </c:pt>
                <c:pt idx="207">
                  <c:v>0.85199999999999998</c:v>
                </c:pt>
                <c:pt idx="208">
                  <c:v>0</c:v>
                </c:pt>
                <c:pt idx="209">
                  <c:v>0.78800000000000003</c:v>
                </c:pt>
                <c:pt idx="210">
                  <c:v>0</c:v>
                </c:pt>
                <c:pt idx="211">
                  <c:v>6.48</c:v>
                </c:pt>
                <c:pt idx="212">
                  <c:v>0</c:v>
                </c:pt>
                <c:pt idx="213">
                  <c:v>0.9</c:v>
                </c:pt>
                <c:pt idx="214">
                  <c:v>0.23799999999999999</c:v>
                </c:pt>
                <c:pt idx="215">
                  <c:v>0.218</c:v>
                </c:pt>
                <c:pt idx="216">
                  <c:v>0</c:v>
                </c:pt>
                <c:pt idx="217">
                  <c:v>1.68</c:v>
                </c:pt>
                <c:pt idx="218">
                  <c:v>3.03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0.71</c:v>
                </c:pt>
                <c:pt idx="224">
                  <c:v>0</c:v>
                </c:pt>
                <c:pt idx="225">
                  <c:v>0</c:v>
                </c:pt>
                <c:pt idx="226">
                  <c:v>2.08</c:v>
                </c:pt>
                <c:pt idx="227">
                  <c:v>35.799999999999997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2.5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20.76</c:v>
                </c:pt>
                <c:pt idx="238">
                  <c:v>3.96</c:v>
                </c:pt>
                <c:pt idx="239">
                  <c:v>2.73</c:v>
                </c:pt>
                <c:pt idx="240">
                  <c:v>0.80400000000000005</c:v>
                </c:pt>
                <c:pt idx="241">
                  <c:v>0.48199999999999998</c:v>
                </c:pt>
                <c:pt idx="242">
                  <c:v>24.6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2.64</c:v>
                </c:pt>
                <c:pt idx="247">
                  <c:v>0.59499999999999997</c:v>
                </c:pt>
                <c:pt idx="248">
                  <c:v>0</c:v>
                </c:pt>
                <c:pt idx="249">
                  <c:v>3.12</c:v>
                </c:pt>
                <c:pt idx="250">
                  <c:v>0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0.47799999999999998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34.1</c:v>
                </c:pt>
                <c:pt idx="262">
                  <c:v>28.8</c:v>
                </c:pt>
                <c:pt idx="263">
                  <c:v>2.3199999999999998</c:v>
                </c:pt>
                <c:pt idx="264">
                  <c:v>1.1850000000000001</c:v>
                </c:pt>
                <c:pt idx="265">
                  <c:v>18.91</c:v>
                </c:pt>
                <c:pt idx="266">
                  <c:v>14.6</c:v>
                </c:pt>
                <c:pt idx="267">
                  <c:v>0</c:v>
                </c:pt>
                <c:pt idx="268">
                  <c:v>0</c:v>
                </c:pt>
                <c:pt idx="269">
                  <c:v>15.79</c:v>
                </c:pt>
                <c:pt idx="270">
                  <c:v>11.4</c:v>
                </c:pt>
                <c:pt idx="271">
                  <c:v>0.83</c:v>
                </c:pt>
                <c:pt idx="272">
                  <c:v>7.2</c:v>
                </c:pt>
                <c:pt idx="273">
                  <c:v>2.57</c:v>
                </c:pt>
                <c:pt idx="274">
                  <c:v>0</c:v>
                </c:pt>
                <c:pt idx="275">
                  <c:v>1.276</c:v>
                </c:pt>
                <c:pt idx="276">
                  <c:v>4.9000000000000004</c:v>
                </c:pt>
                <c:pt idx="277">
                  <c:v>0</c:v>
                </c:pt>
                <c:pt idx="278">
                  <c:v>5.41</c:v>
                </c:pt>
                <c:pt idx="279">
                  <c:v>0.82</c:v>
                </c:pt>
                <c:pt idx="280">
                  <c:v>8.86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0</c:v>
                </c:pt>
                <c:pt idx="285">
                  <c:v>3.9649999999999999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1.256</c:v>
                </c:pt>
                <c:pt idx="291">
                  <c:v>4.68</c:v>
                </c:pt>
                <c:pt idx="292">
                  <c:v>0</c:v>
                </c:pt>
                <c:pt idx="293">
                  <c:v>5.45</c:v>
                </c:pt>
                <c:pt idx="294">
                  <c:v>0</c:v>
                </c:pt>
                <c:pt idx="295">
                  <c:v>0</c:v>
                </c:pt>
                <c:pt idx="296">
                  <c:v>4.3600000000000003</c:v>
                </c:pt>
                <c:pt idx="297">
                  <c:v>0</c:v>
                </c:pt>
                <c:pt idx="298">
                  <c:v>1.605</c:v>
                </c:pt>
                <c:pt idx="299">
                  <c:v>0</c:v>
                </c:pt>
                <c:pt idx="300">
                  <c:v>0</c:v>
                </c:pt>
                <c:pt idx="301">
                  <c:v>3138.3400999999999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12.6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1.36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5.88</c:v>
                </c:pt>
                <c:pt idx="318">
                  <c:v>0.54400000000000004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40.700000000000003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1.33</c:v>
                </c:pt>
                <c:pt idx="336">
                  <c:v>0</c:v>
                </c:pt>
                <c:pt idx="337">
                  <c:v>0.79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0.36399999999999999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1.964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1561.72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1.982</c:v>
                </c:pt>
                <c:pt idx="4">
                  <c:v>0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1.03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13698.559600000001</c:v>
                </c:pt>
                <c:pt idx="70">
                  <c:v>0</c:v>
                </c:pt>
                <c:pt idx="71">
                  <c:v>13.15</c:v>
                </c:pt>
                <c:pt idx="72">
                  <c:v>8.2200000000000006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2.1800000000000002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0.29399999999999998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1.905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1.29</c:v>
                </c:pt>
                <c:pt idx="105">
                  <c:v>0</c:v>
                </c:pt>
                <c:pt idx="106">
                  <c:v>0</c:v>
                </c:pt>
                <c:pt idx="107">
                  <c:v>2.11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2.427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3.35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0.28000000000000003</c:v>
                </c:pt>
                <c:pt idx="140">
                  <c:v>3.69</c:v>
                </c:pt>
                <c:pt idx="141">
                  <c:v>3620.6599000000001</c:v>
                </c:pt>
                <c:pt idx="142">
                  <c:v>866.13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1478.92</c:v>
                </c:pt>
                <c:pt idx="154">
                  <c:v>0</c:v>
                </c:pt>
                <c:pt idx="155">
                  <c:v>0</c:v>
                </c:pt>
                <c:pt idx="156">
                  <c:v>18.3</c:v>
                </c:pt>
                <c:pt idx="157">
                  <c:v>0.54800000000000004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0.29799999999999999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6.15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3.01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0.38600000000000001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0</c:v>
                </c:pt>
                <c:pt idx="205">
                  <c:v>1.92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0.78</c:v>
                </c:pt>
                <c:pt idx="210">
                  <c:v>0</c:v>
                </c:pt>
                <c:pt idx="211">
                  <c:v>6.53</c:v>
                </c:pt>
                <c:pt idx="212">
                  <c:v>0</c:v>
                </c:pt>
                <c:pt idx="213">
                  <c:v>0.95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0.57499999999999996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36.6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21.36</c:v>
                </c:pt>
                <c:pt idx="238">
                  <c:v>3.63</c:v>
                </c:pt>
                <c:pt idx="239">
                  <c:v>2.42</c:v>
                </c:pt>
                <c:pt idx="240">
                  <c:v>0</c:v>
                </c:pt>
                <c:pt idx="241">
                  <c:v>0</c:v>
                </c:pt>
                <c:pt idx="242">
                  <c:v>27.94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2.41</c:v>
                </c:pt>
                <c:pt idx="247">
                  <c:v>0.54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0.42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0</c:v>
                </c:pt>
                <c:pt idx="262">
                  <c:v>32.4</c:v>
                </c:pt>
                <c:pt idx="263">
                  <c:v>0</c:v>
                </c:pt>
                <c:pt idx="264">
                  <c:v>0</c:v>
                </c:pt>
                <c:pt idx="265">
                  <c:v>17.38</c:v>
                </c:pt>
                <c:pt idx="266">
                  <c:v>14.02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11.9</c:v>
                </c:pt>
                <c:pt idx="271">
                  <c:v>0.77</c:v>
                </c:pt>
                <c:pt idx="272">
                  <c:v>6.6</c:v>
                </c:pt>
                <c:pt idx="273">
                  <c:v>2.65</c:v>
                </c:pt>
                <c:pt idx="274">
                  <c:v>0</c:v>
                </c:pt>
                <c:pt idx="275">
                  <c:v>0</c:v>
                </c:pt>
                <c:pt idx="276">
                  <c:v>5.048</c:v>
                </c:pt>
                <c:pt idx="277">
                  <c:v>0</c:v>
                </c:pt>
                <c:pt idx="278">
                  <c:v>5.68</c:v>
                </c:pt>
                <c:pt idx="279">
                  <c:v>0</c:v>
                </c:pt>
                <c:pt idx="280">
                  <c:v>7.6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3.81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</c:v>
                </c:pt>
                <c:pt idx="290">
                  <c:v>1.246</c:v>
                </c:pt>
                <c:pt idx="291">
                  <c:v>0</c:v>
                </c:pt>
                <c:pt idx="292">
                  <c:v>0</c:v>
                </c:pt>
                <c:pt idx="293">
                  <c:v>4.92</c:v>
                </c:pt>
                <c:pt idx="294">
                  <c:v>0</c:v>
                </c:pt>
                <c:pt idx="295">
                  <c:v>0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2800.6201000000001</c:v>
                </c:pt>
                <c:pt idx="302">
                  <c:v>0</c:v>
                </c:pt>
                <c:pt idx="303">
                  <c:v>0.22500000000000001</c:v>
                </c:pt>
                <c:pt idx="304">
                  <c:v>0</c:v>
                </c:pt>
                <c:pt idx="305">
                  <c:v>0</c:v>
                </c:pt>
                <c:pt idx="306">
                  <c:v>13.44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6.12</c:v>
                </c:pt>
                <c:pt idx="318">
                  <c:v>0.50600000000000001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1.24</c:v>
                </c:pt>
                <c:pt idx="336">
                  <c:v>0</c:v>
                </c:pt>
                <c:pt idx="337">
                  <c:v>0.69499999999999995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0.34799999999999998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2.0649999999999999</c:v>
                </c:pt>
                <c:pt idx="351">
                  <c:v>0</c:v>
                </c:pt>
                <c:pt idx="352">
                  <c:v>0</c:v>
                </c:pt>
                <c:pt idx="353">
                  <c:v>1.33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1586.49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topLeftCell="A3" zoomScale="90" zoomScaleNormal="90" workbookViewId="0">
      <selection activeCell="K23" sqref="K23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45802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2.6</v>
      </c>
      <c r="C4" s="109">
        <f>((B4-K4)/K4)*100</f>
        <v>60.791589363017941</v>
      </c>
      <c r="D4" s="62">
        <f>ALL!D16</f>
        <v>28</v>
      </c>
      <c r="E4" s="62">
        <f>ALL!E16</f>
        <v>36</v>
      </c>
      <c r="F4" s="82">
        <f>ALL!F16</f>
        <v>2.0310000000000001</v>
      </c>
      <c r="G4" s="82">
        <f>ALL!G16</f>
        <v>2.2000000000000002</v>
      </c>
      <c r="H4" s="63">
        <f>ALL!C16</f>
        <v>2.1800000000000002</v>
      </c>
      <c r="I4" s="64" t="str">
        <f t="shared" ref="I4:I24" si="0">IF(B4&gt;H4,"Long","Short")</f>
        <v>Long</v>
      </c>
      <c r="J4" s="99">
        <f t="shared" ref="J4:J24" si="1">((B4-H4)/H4)*100</f>
        <v>19.266055045871553</v>
      </c>
      <c r="K4" s="136">
        <v>1.617</v>
      </c>
      <c r="L4" s="106">
        <f>C34/100</f>
        <v>0.21347412099541732</v>
      </c>
      <c r="M4" s="24"/>
      <c r="N4" s="94">
        <f>C36/100</f>
        <v>0.22635693727163228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60.791589363017941</v>
      </c>
      <c r="S4" s="32">
        <f t="shared" ref="S4:S24" si="4">B4*P4</f>
        <v>5955.7204700061848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16.89</v>
      </c>
      <c r="C5" s="95">
        <f>((B5-K5)/K5)*100</f>
        <v>13.508064516129032</v>
      </c>
      <c r="D5" s="33">
        <f>ALL!D251</f>
        <v>25</v>
      </c>
      <c r="E5" s="33">
        <f>ALL!E251</f>
        <v>31</v>
      </c>
      <c r="F5" s="83">
        <f>ALL!F251</f>
        <v>15.79</v>
      </c>
      <c r="G5" s="83">
        <f>ALL!G251</f>
        <v>14.08</v>
      </c>
      <c r="H5" s="34">
        <f>ALL!C251</f>
        <v>14.08</v>
      </c>
      <c r="I5" s="65" t="str">
        <f t="shared" si="0"/>
        <v>Long</v>
      </c>
      <c r="J5" s="100">
        <f t="shared" si="1"/>
        <v>19.957386363636367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13.508064516129032</v>
      </c>
      <c r="S5" s="36">
        <f t="shared" si="4"/>
        <v>4204.3387096774195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45.1</v>
      </c>
      <c r="C6" s="110">
        <f t="shared" ref="C6:C25" si="6">((B6-K6)/K6)*100</f>
        <v>34.546539379474936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43.12</v>
      </c>
      <c r="I6" s="65" t="str">
        <f t="shared" si="0"/>
        <v>Long</v>
      </c>
      <c r="J6" s="101">
        <f t="shared" si="1"/>
        <v>4.5918367346938869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34.546539379474936</v>
      </c>
      <c r="S6" s="40">
        <f t="shared" si="4"/>
        <v>4983.6038186157512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20.100000000000001</v>
      </c>
      <c r="C7" s="95">
        <f>((B7-K7)/K7)*100</f>
        <v>28.025477707006385</v>
      </c>
      <c r="D7" s="33">
        <f>ALL!D248</f>
        <v>25</v>
      </c>
      <c r="E7" s="33">
        <f>ALL!E248</f>
        <v>32</v>
      </c>
      <c r="F7" s="83">
        <f>ALL!F248</f>
        <v>18.91</v>
      </c>
      <c r="G7" s="83">
        <f>ALL!G248</f>
        <v>17.38</v>
      </c>
      <c r="H7" s="34">
        <f>ALL!C248</f>
        <v>19.89</v>
      </c>
      <c r="I7" s="65" t="str">
        <f t="shared" si="0"/>
        <v>Long</v>
      </c>
      <c r="J7" s="100">
        <f>((B7-H7)/H7)*100</f>
        <v>1.0558069381598836</v>
      </c>
      <c r="K7" s="137">
        <v>15.7</v>
      </c>
      <c r="L7" s="25"/>
      <c r="M7" s="42">
        <f>-N4+L4</f>
        <v>-1.2882816276214959E-2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28.025477707006385</v>
      </c>
      <c r="S7" s="36">
        <f t="shared" si="4"/>
        <v>4742.0636942675164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7.4</v>
      </c>
      <c r="C8" s="110">
        <f t="shared" si="6"/>
        <v>-2.1164021164021065</v>
      </c>
      <c r="D8" s="37">
        <f>ALL!D96</f>
        <v>25</v>
      </c>
      <c r="E8" s="37" t="str">
        <f>ALL!E96</f>
        <v>N/A</v>
      </c>
      <c r="F8" s="84">
        <f>ALL!F96</f>
        <v>7.5350000000000001</v>
      </c>
      <c r="G8" s="84" t="str">
        <f>ALL!G96</f>
        <v>N/A</v>
      </c>
      <c r="H8" s="34">
        <f>ALL!C96</f>
        <v>6.8</v>
      </c>
      <c r="I8" s="65" t="str">
        <f t="shared" si="0"/>
        <v>Long</v>
      </c>
      <c r="J8" s="101">
        <f t="shared" si="1"/>
        <v>8.8235294117647136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-2.1164021164021065</v>
      </c>
      <c r="S8" s="40">
        <f t="shared" si="4"/>
        <v>3625.6084656084658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5.68</v>
      </c>
      <c r="C9" s="95">
        <f>((B9-K9)/K9)*100</f>
        <v>2.1582733812949662</v>
      </c>
      <c r="D9" s="33">
        <f>ALL!D260</f>
        <v>25</v>
      </c>
      <c r="E9" s="33">
        <f>ALL!E260</f>
        <v>0</v>
      </c>
      <c r="F9" s="83">
        <f>ALL!F260</f>
        <v>5.41</v>
      </c>
      <c r="G9" s="83">
        <f>ALL!G260</f>
        <v>5.68</v>
      </c>
      <c r="H9" s="34">
        <f>ALL!C260</f>
        <v>6.4</v>
      </c>
      <c r="I9" s="65" t="str">
        <f t="shared" si="0"/>
        <v>Short</v>
      </c>
      <c r="J9" s="100">
        <f t="shared" si="1"/>
        <v>-11.250000000000011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2.1582733812949662</v>
      </c>
      <c r="S9" s="36">
        <f t="shared" si="4"/>
        <v>3783.9424460431655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6.98</v>
      </c>
      <c r="C10" s="110">
        <f t="shared" si="6"/>
        <v>16.527545909849753</v>
      </c>
      <c r="D10" s="37">
        <f>ALL!D185</f>
        <v>24</v>
      </c>
      <c r="E10" s="37" t="str">
        <f>ALL!E185</f>
        <v>N/A</v>
      </c>
      <c r="F10" s="84">
        <f>ALL!F185</f>
        <v>6.29</v>
      </c>
      <c r="G10" s="84" t="str">
        <f>ALL!G185</f>
        <v>N/A</v>
      </c>
      <c r="H10" s="34">
        <f>ALL!C185</f>
        <v>6.21</v>
      </c>
      <c r="I10" s="65" t="str">
        <f t="shared" si="0"/>
        <v>Long</v>
      </c>
      <c r="J10" s="101">
        <f>((B10-H10)/H10)*100</f>
        <v>12.399355877616754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16.527545909849753</v>
      </c>
      <c r="S10" s="40">
        <f t="shared" si="4"/>
        <v>4316.1803005008342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0.50600000000000001</v>
      </c>
      <c r="C11" s="95">
        <f t="shared" si="6"/>
        <v>-9.3189964157706164</v>
      </c>
      <c r="D11" s="33">
        <f>ALL!D294</f>
        <v>9</v>
      </c>
      <c r="E11" s="33">
        <f>ALL!E294</f>
        <v>0</v>
      </c>
      <c r="F11" s="83">
        <f>ALL!F294</f>
        <v>0.54400000000000004</v>
      </c>
      <c r="G11" s="83">
        <f>ALL!G294</f>
        <v>0.50600000000000001</v>
      </c>
      <c r="H11" s="34">
        <f>ALL!C294</f>
        <v>0.54200000000000004</v>
      </c>
      <c r="I11" s="65" t="str">
        <f t="shared" si="0"/>
        <v>Short</v>
      </c>
      <c r="J11" s="100">
        <f t="shared" si="1"/>
        <v>-6.6420664206642126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-9.3189964157706164</v>
      </c>
      <c r="S11" s="36">
        <f t="shared" si="4"/>
        <v>3358.8243727598565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5.29</v>
      </c>
      <c r="C12" s="110">
        <f>((B12-K12)/K12)*100</f>
        <v>8.5128205128205146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8.1799591002045062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8.5128205128205146</v>
      </c>
      <c r="S12" s="40">
        <f t="shared" si="4"/>
        <v>4019.314871794872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13.15</v>
      </c>
      <c r="C13" s="95">
        <f t="shared" si="6"/>
        <v>6.5640194489465191</v>
      </c>
      <c r="D13" s="33">
        <f>ALL!D64</f>
        <v>21</v>
      </c>
      <c r="E13" s="33">
        <f>ALL!E64</f>
        <v>0</v>
      </c>
      <c r="F13" s="83">
        <f>ALL!F64</f>
        <v>13.35</v>
      </c>
      <c r="G13" s="83">
        <f>ALL!G64</f>
        <v>13.15</v>
      </c>
      <c r="H13" s="34">
        <f>ALL!C64</f>
        <v>14</v>
      </c>
      <c r="I13" s="65" t="str">
        <f t="shared" si="0"/>
        <v>Short</v>
      </c>
      <c r="J13" s="100">
        <f t="shared" si="1"/>
        <v>-6.0714285714285685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6.5640194489465191</v>
      </c>
      <c r="S13" s="36">
        <f t="shared" si="4"/>
        <v>3947.1312803889791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2.4900000000000002</v>
      </c>
      <c r="C14" s="110">
        <f t="shared" si="6"/>
        <v>86.754668866721701</v>
      </c>
      <c r="D14" s="37">
        <f>ALL!D154</f>
        <v>25</v>
      </c>
      <c r="E14" s="37">
        <f>ALL!E154</f>
        <v>32</v>
      </c>
      <c r="F14" s="84">
        <f>ALL!F154</f>
        <v>1.8149999999999999</v>
      </c>
      <c r="G14" s="84">
        <f>ALL!G154</f>
        <v>1.6850000000000001</v>
      </c>
      <c r="H14" s="34">
        <f>ALL!C154</f>
        <v>2.2599999999999998</v>
      </c>
      <c r="I14" s="65" t="str">
        <f t="shared" si="0"/>
        <v>Long</v>
      </c>
      <c r="J14" s="101">
        <f t="shared" si="1"/>
        <v>10.176991150442499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86.754668866721701</v>
      </c>
      <c r="S14" s="36">
        <f t="shared" si="4"/>
        <v>6917.3929348233714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6.15</v>
      </c>
      <c r="C15" s="95">
        <f t="shared" si="6"/>
        <v>3.5353535353535346</v>
      </c>
      <c r="D15" s="33">
        <f>ALL!D5159</f>
        <v>0</v>
      </c>
      <c r="E15" s="33">
        <f>ALL!E159</f>
        <v>0</v>
      </c>
      <c r="F15" s="83">
        <f>ALL!F159</f>
        <v>6.33</v>
      </c>
      <c r="G15" s="83">
        <f>ALL!G159</f>
        <v>6.15</v>
      </c>
      <c r="H15" s="34">
        <f>ALL!C159</f>
        <v>6.44</v>
      </c>
      <c r="I15" s="65" t="str">
        <f t="shared" si="0"/>
        <v>Short</v>
      </c>
      <c r="J15" s="100">
        <f t="shared" si="1"/>
        <v>-4.5031055900621118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3.5353535353535346</v>
      </c>
      <c r="S15" s="36">
        <f t="shared" si="4"/>
        <v>3834.9494949494951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2.25</v>
      </c>
      <c r="C16" s="110">
        <f t="shared" si="6"/>
        <v>17.187500000000007</v>
      </c>
      <c r="D16" s="37">
        <f>ALL!D330</f>
        <v>25</v>
      </c>
      <c r="E16" s="37">
        <f>ALL!E330</f>
        <v>33</v>
      </c>
      <c r="F16" s="84">
        <f>ALL!F330</f>
        <v>1.964</v>
      </c>
      <c r="G16" s="84">
        <f>ALL!G330</f>
        <v>2.0649999999999999</v>
      </c>
      <c r="H16" s="34">
        <f>ALL!C330</f>
        <v>2.125</v>
      </c>
      <c r="I16" s="65" t="str">
        <f t="shared" si="0"/>
        <v>Long</v>
      </c>
      <c r="J16" s="101">
        <f t="shared" si="1"/>
        <v>5.8823529411764701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17.187500000000007</v>
      </c>
      <c r="S16" s="40">
        <f t="shared" si="4"/>
        <v>4340.625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5.5940000000000003</v>
      </c>
      <c r="C17" s="95">
        <f t="shared" si="6"/>
        <v>45.298701298701303</v>
      </c>
      <c r="D17" s="33">
        <f>ALL!D258</f>
        <v>22</v>
      </c>
      <c r="E17" s="33">
        <f>ALL!E258</f>
        <v>36</v>
      </c>
      <c r="F17" s="83">
        <f>ALL!F258</f>
        <v>4.9000000000000004</v>
      </c>
      <c r="G17" s="83">
        <f>ALL!G258</f>
        <v>5.048</v>
      </c>
      <c r="H17" s="34">
        <f>ALL!C258</f>
        <v>5.3319999999999999</v>
      </c>
      <c r="I17" s="65" t="str">
        <f t="shared" si="0"/>
        <v>Long</v>
      </c>
      <c r="J17" s="100">
        <f t="shared" si="1"/>
        <v>4.9137284321080363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45.298701298701303</v>
      </c>
      <c r="S17" s="36">
        <f t="shared" si="4"/>
        <v>5381.863896103896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5.73</v>
      </c>
      <c r="C18" s="110">
        <f>((B18-K18)/K18)*100</f>
        <v>27.050997782705117</v>
      </c>
      <c r="D18" s="37">
        <f>ALL!D114</f>
        <v>28</v>
      </c>
      <c r="E18" s="37" t="str">
        <f>ALL!E114</f>
        <v>N/A</v>
      </c>
      <c r="F18" s="84">
        <f>ALL!F114</f>
        <v>5.0599999999999996</v>
      </c>
      <c r="G18" s="84" t="str">
        <f>ALL!G114</f>
        <v>N/A</v>
      </c>
      <c r="H18" s="34">
        <f>ALL!C114</f>
        <v>5.25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27.050997782705117</v>
      </c>
      <c r="S18" s="40">
        <f t="shared" si="4"/>
        <v>4705.9689578713978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17.3</v>
      </c>
      <c r="C19" s="95">
        <f t="shared" si="6"/>
        <v>15.333333333333337</v>
      </c>
      <c r="D19" s="33">
        <f>ALL!D190</f>
        <v>14</v>
      </c>
      <c r="E19" s="33" t="str">
        <f>ALL!E190</f>
        <v>N/A</v>
      </c>
      <c r="F19" s="83">
        <f>ALL!F190</f>
        <v>15.92</v>
      </c>
      <c r="G19" s="83" t="str">
        <f>ALL!G190</f>
        <v>N/A</v>
      </c>
      <c r="H19" s="34">
        <f>ALL!C190</f>
        <v>14.48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15.333333333333337</v>
      </c>
      <c r="S19" s="36">
        <f t="shared" si="4"/>
        <v>4271.9466666666667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2.585</v>
      </c>
      <c r="C20" s="110">
        <f>((B20-K20)/K20)*100</f>
        <v>15.919282511210762</v>
      </c>
      <c r="D20" s="37">
        <f>ALL!D112</f>
        <v>9</v>
      </c>
      <c r="E20" s="37">
        <v>2</v>
      </c>
      <c r="F20" s="84">
        <f>ALL!F112</f>
        <v>2.59</v>
      </c>
      <c r="G20" s="84">
        <f>ALL!G112</f>
        <v>2.427</v>
      </c>
      <c r="H20" s="34">
        <f>ALL!C112</f>
        <v>2.4129999999999998</v>
      </c>
      <c r="I20" s="65" t="str">
        <f>IF(B20&gt;H20,"Long","Short")</f>
        <v>Long</v>
      </c>
      <c r="J20" s="101">
        <f>((B20-H20)/H20)*100</f>
        <v>7.1280563613758883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15.919282511210762</v>
      </c>
      <c r="S20" s="40">
        <f t="shared" si="4"/>
        <v>4293.6502242152465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1.6850000000000001</v>
      </c>
      <c r="C21" s="95">
        <f>((B21-K21)/K21)*100</f>
        <v>28.625954198473281</v>
      </c>
      <c r="D21" s="33">
        <f>ALL!D341</f>
        <v>22</v>
      </c>
      <c r="E21" s="33" t="str">
        <f>ALL!E341</f>
        <v>N/A</v>
      </c>
      <c r="F21" s="83">
        <f>ALL!F341</f>
        <v>1.7450000000000001</v>
      </c>
      <c r="G21" s="83" t="str">
        <f>ALL!G341</f>
        <v>N/A</v>
      </c>
      <c r="H21" s="34">
        <f>ALL!C341</f>
        <v>1.47</v>
      </c>
      <c r="I21" s="65" t="str">
        <f>IF(B21&gt;H21,"Long","Short")</f>
        <v>Long</v>
      </c>
      <c r="J21" s="100">
        <f>((B21-H21)/H21)*100</f>
        <v>14.62585034013606</v>
      </c>
      <c r="K21" s="137">
        <v>1.31</v>
      </c>
      <c r="L21" s="25"/>
      <c r="M21" s="25"/>
      <c r="N21" s="25"/>
      <c r="O21" s="91" t="s">
        <v>799</v>
      </c>
      <c r="P21" s="35">
        <f t="shared" si="5"/>
        <v>2827.4809160305344</v>
      </c>
      <c r="Q21" s="108">
        <v>4762</v>
      </c>
      <c r="R21" s="98">
        <f t="shared" si="3"/>
        <v>28.625954198473281</v>
      </c>
      <c r="S21" s="36">
        <f>P21*B21</f>
        <v>4764.3053435114507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5.55</v>
      </c>
      <c r="C22" s="110">
        <f>((B22-K22)/K22)*100</f>
        <v>2.022058823529401</v>
      </c>
      <c r="D22" s="37">
        <f>ALL!D49</f>
        <v>25</v>
      </c>
      <c r="E22" s="37">
        <f>ALL!E49</f>
        <v>32</v>
      </c>
      <c r="F22" s="84">
        <f>ALL!F49</f>
        <v>5.39</v>
      </c>
      <c r="G22" s="84">
        <f>ALL!G49</f>
        <v>5.37</v>
      </c>
      <c r="H22" s="34">
        <f>ALL!C49</f>
        <v>5.41</v>
      </c>
      <c r="I22" s="65" t="str">
        <f>IF(B22&gt;H22,"Long","Short")</f>
        <v>Long</v>
      </c>
      <c r="J22" s="101">
        <f>((B22-H22)/H22)*100</f>
        <v>2.5878003696857608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2.022058823529401</v>
      </c>
      <c r="S22" s="40">
        <f t="shared" si="4"/>
        <v>3778.8970588235293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9.14</v>
      </c>
      <c r="C23" s="95">
        <f t="shared" si="6"/>
        <v>-3.1779661016949041</v>
      </c>
      <c r="D23" s="33">
        <f>ALL!D58</f>
        <v>21</v>
      </c>
      <c r="E23" s="33">
        <f>ALL!E58</f>
        <v>33</v>
      </c>
      <c r="F23" s="83">
        <f>ALL!F58</f>
        <v>9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42.367601246105927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-3.1779661016949041</v>
      </c>
      <c r="S23" s="36">
        <f>B23*P23</f>
        <v>3586.2881355932209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19</v>
      </c>
      <c r="C24" s="110">
        <f t="shared" si="6"/>
        <v>2.8138528138528116</v>
      </c>
      <c r="D24" s="37">
        <f>ALL!D143</f>
        <v>26</v>
      </c>
      <c r="E24" s="37">
        <f>ALL!E143</f>
        <v>32</v>
      </c>
      <c r="F24" s="84">
        <f>ALL!F143</f>
        <v>18.45</v>
      </c>
      <c r="G24" s="84">
        <f>ALL!G143</f>
        <v>18.3</v>
      </c>
      <c r="H24" s="34">
        <f>ALL!C143</f>
        <v>18.14</v>
      </c>
      <c r="I24" s="65" t="str">
        <f t="shared" si="0"/>
        <v>Long</v>
      </c>
      <c r="J24" s="101">
        <f t="shared" si="1"/>
        <v>4.7409040793825765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2.8138528138528116</v>
      </c>
      <c r="S24" s="40">
        <f t="shared" si="4"/>
        <v>3808.2251082251082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10.105</v>
      </c>
      <c r="C25" s="95">
        <f t="shared" si="6"/>
        <v>31.919060052219322</v>
      </c>
      <c r="D25" s="33">
        <f>ALL!D109</f>
        <v>25</v>
      </c>
      <c r="E25" s="33">
        <f>ALL!E109</f>
        <v>36</v>
      </c>
      <c r="F25" s="83">
        <f>ALL!F109</f>
        <v>9.2739999999999991</v>
      </c>
      <c r="G25" s="83">
        <f>ALL!G109</f>
        <v>9.4499999999999993</v>
      </c>
      <c r="H25" s="34">
        <f>ALL!C109</f>
        <v>9.33</v>
      </c>
      <c r="I25" s="65" t="str">
        <f t="shared" ref="I25:I30" si="7">IF(B25&gt;H25,"Long","Short")</f>
        <v>Long</v>
      </c>
      <c r="J25" s="100">
        <f t="shared" ref="J25:J30" si="8">((B25-H25)/H25)*100</f>
        <v>8.3065380493033256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31.919060052219322</v>
      </c>
      <c r="S25" s="36">
        <f t="shared" ref="S25:S30" si="11">B25*P25</f>
        <v>4886.281984334204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0.78300000000000003</v>
      </c>
      <c r="C26" s="110">
        <f>((B26-K26)/K26)*100</f>
        <v>-1.5094339622641522</v>
      </c>
      <c r="D26" s="37">
        <f>ALL!D195</f>
        <v>20</v>
      </c>
      <c r="E26" s="37">
        <f>ALL!E195</f>
        <v>1</v>
      </c>
      <c r="F26" s="84">
        <f>ALL!F195</f>
        <v>0.78800000000000003</v>
      </c>
      <c r="G26" s="84">
        <f>ALL!G195</f>
        <v>0.78</v>
      </c>
      <c r="H26" s="34">
        <f>ALL!C195</f>
        <v>0.82499999999999996</v>
      </c>
      <c r="I26" s="65" t="str">
        <f t="shared" si="7"/>
        <v>Short</v>
      </c>
      <c r="J26" s="101">
        <f t="shared" si="8"/>
        <v>-5.0909090909090819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-1.5094339622641522</v>
      </c>
      <c r="S26" s="40">
        <f t="shared" si="11"/>
        <v>3648.0905660377357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1.056</v>
      </c>
      <c r="C27" s="95">
        <f>((B27-K27)/K27)*100</f>
        <v>0.76335877862595491</v>
      </c>
      <c r="D27" s="33">
        <f>ALL!D158</f>
        <v>5</v>
      </c>
      <c r="E27" s="33">
        <f>ALL!E158</f>
        <v>33</v>
      </c>
      <c r="F27" s="83">
        <f>ALL!F158</f>
        <v>1.0840000000000001</v>
      </c>
      <c r="G27" s="83">
        <f>ALL!G158</f>
        <v>1</v>
      </c>
      <c r="H27" s="34">
        <f>ALL!C158</f>
        <v>1.038</v>
      </c>
      <c r="I27" s="65" t="str">
        <f t="shared" si="7"/>
        <v>Long</v>
      </c>
      <c r="J27" s="100">
        <f t="shared" si="8"/>
        <v>1.7341040462427761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0.76335877862595491</v>
      </c>
      <c r="S27" s="36">
        <f t="shared" si="11"/>
        <v>3732.2748091603057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23.08</v>
      </c>
      <c r="C28" s="110">
        <f>((B28-K28)/K28)*100</f>
        <v>11.821705426356578</v>
      </c>
      <c r="D28" s="37">
        <f>ALL!D222</f>
        <v>21</v>
      </c>
      <c r="E28" s="37">
        <f>ALL!E222</f>
        <v>33</v>
      </c>
      <c r="F28" s="84">
        <f>ALL!F222</f>
        <v>20.76</v>
      </c>
      <c r="G28" s="84">
        <f>ALL!G222</f>
        <v>21.36</v>
      </c>
      <c r="H28" s="34">
        <f>ALL!C222</f>
        <v>22.24</v>
      </c>
      <c r="I28" s="65" t="str">
        <f t="shared" si="7"/>
        <v>Long</v>
      </c>
      <c r="J28" s="101">
        <f t="shared" si="8"/>
        <v>3.7769784172661867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11.821705426356578</v>
      </c>
      <c r="S28" s="36">
        <f t="shared" si="11"/>
        <v>4141.8759689922472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0.754</v>
      </c>
      <c r="C29" s="95">
        <f>((B29-K29)/K29)*100</f>
        <v>9.2753623188405889</v>
      </c>
      <c r="D29" s="33">
        <f>ALL!D40</f>
        <v>28</v>
      </c>
      <c r="E29" s="33">
        <f>ALL!E40</f>
        <v>0</v>
      </c>
      <c r="F29" s="83">
        <f>ALL!F40</f>
        <v>0.74099999999999999</v>
      </c>
      <c r="G29" s="83">
        <f>ALL!G40</f>
        <v>0.754</v>
      </c>
      <c r="H29" s="34">
        <f>ALL!C40</f>
        <v>0.78800000000000003</v>
      </c>
      <c r="I29" s="65" t="str">
        <f t="shared" si="7"/>
        <v>Short</v>
      </c>
      <c r="J29" s="100">
        <f t="shared" si="8"/>
        <v>-4.3147208121827454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9.2753623188405889</v>
      </c>
      <c r="S29" s="36">
        <f t="shared" si="11"/>
        <v>4047.5594202898556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1.355</v>
      </c>
      <c r="C30" s="110">
        <f>((B30-K30)/K30)*100</f>
        <v>16.810344827586214</v>
      </c>
      <c r="D30" s="37">
        <f>ALL!D319</f>
        <v>28</v>
      </c>
      <c r="E30" s="37" t="str">
        <f>ALL!E319</f>
        <v>N/A</v>
      </c>
      <c r="F30" s="84">
        <f>ALL!F319</f>
        <v>1.1850000000000001</v>
      </c>
      <c r="G30" s="84" t="str">
        <f>ALL!G319</f>
        <v>N/A</v>
      </c>
      <c r="H30" s="34">
        <f>ALL!C319</f>
        <v>1.135</v>
      </c>
      <c r="I30" s="143" t="str">
        <f t="shared" si="7"/>
        <v>Long</v>
      </c>
      <c r="J30" s="101">
        <f t="shared" si="8"/>
        <v>19.383259911894271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16.810344827586214</v>
      </c>
      <c r="S30" s="36">
        <f t="shared" si="11"/>
        <v>4326.6551724137935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21.347412099541732</v>
      </c>
      <c r="S31" s="87">
        <f>SUM(S4:S30)</f>
        <v>117403.57917167456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469.6430661899181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21.347412099541732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1802.34</v>
      </c>
      <c r="C36" s="5">
        <f>((B36-K36)/K36)*100</f>
        <v>22.635693727163229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4483.3500999999997</v>
      </c>
      <c r="C37" s="5">
        <f>((B37-K37)/K37)*100</f>
        <v>25.567505118373766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1744.21</v>
      </c>
      <c r="C38" s="5">
        <f>((B38-K38)/K38)*100</f>
        <v>35.62852832770875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2646.95</v>
      </c>
      <c r="C39" s="5">
        <f>((B39-K39)/K39)*100</f>
        <v>13.408311910882597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6.1</v>
      </c>
      <c r="C4" s="67">
        <f t="shared" ref="C4:C23" si="0">((B4-K4)/K4)*100</f>
        <v>1001.0830324909746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4.8</v>
      </c>
      <c r="I4" s="66" t="str">
        <f t="shared" ref="I4:I23" si="1">IF(B4&gt;H4,"Long","Short")</f>
        <v>Long</v>
      </c>
      <c r="J4" s="67">
        <f t="shared" ref="J4:J23" si="2">((B4-H4)/H4)*100</f>
        <v>27.083333333333332</v>
      </c>
      <c r="K4" s="68">
        <v>0.55400000000000005</v>
      </c>
      <c r="L4" s="61"/>
      <c r="M4" s="56">
        <f>C27/100</f>
        <v>1399.8188075685059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2.585</v>
      </c>
      <c r="C5" s="70">
        <f t="shared" si="0"/>
        <v>221.51741293532336</v>
      </c>
      <c r="D5" s="69">
        <f>ALL!D112</f>
        <v>9</v>
      </c>
      <c r="E5" s="69">
        <f>ALL!E112</f>
        <v>13</v>
      </c>
      <c r="F5" s="69">
        <f>ALL!F112</f>
        <v>2.59</v>
      </c>
      <c r="G5" s="69">
        <f>ALL!G112</f>
        <v>2.427</v>
      </c>
      <c r="H5" s="69">
        <f>ALL!C112</f>
        <v>2.4129999999999998</v>
      </c>
      <c r="I5" s="71" t="str">
        <f t="shared" si="1"/>
        <v>Long</v>
      </c>
      <c r="J5" s="72">
        <f t="shared" si="2"/>
        <v>7.1280563613758883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12.2</v>
      </c>
      <c r="C7" s="70">
        <f t="shared" si="0"/>
        <v>2672.7272727272725</v>
      </c>
      <c r="D7" s="69" t="str">
        <f>ALL!D39</f>
        <v>N/A</v>
      </c>
      <c r="E7" s="69">
        <f>ALL!E29</f>
        <v>31</v>
      </c>
      <c r="F7" s="69">
        <f>ALL!F29</f>
        <v>12</v>
      </c>
      <c r="G7" s="69">
        <f>ALL!G29</f>
        <v>10.46</v>
      </c>
      <c r="H7" s="69">
        <f>ALL!C29</f>
        <v>11.66</v>
      </c>
      <c r="I7" s="71" t="str">
        <f t="shared" si="1"/>
        <v>Long</v>
      </c>
      <c r="J7" s="72">
        <f t="shared" si="2"/>
        <v>4.6312178387650009</v>
      </c>
      <c r="K7" s="73">
        <v>0.44</v>
      </c>
      <c r="L7" s="61"/>
      <c r="M7" s="147">
        <f>-N4+M4</f>
        <v>1400.8184396099496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9.14</v>
      </c>
      <c r="C8" s="74">
        <f t="shared" si="0"/>
        <v>1824.2105263157896</v>
      </c>
      <c r="D8" s="71">
        <f>ALL!D58</f>
        <v>21</v>
      </c>
      <c r="E8" s="71">
        <f>ALL!E58</f>
        <v>33</v>
      </c>
      <c r="F8" s="71">
        <f>ALL!F58</f>
        <v>9</v>
      </c>
      <c r="G8" s="71">
        <f>ALL!G58</f>
        <v>9</v>
      </c>
      <c r="H8" s="71">
        <f>ALL!C58</f>
        <v>9</v>
      </c>
      <c r="I8" s="71" t="str">
        <f t="shared" si="1"/>
        <v>Long</v>
      </c>
      <c r="J8" s="75">
        <f t="shared" si="2"/>
        <v>1.555555555555562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13.15</v>
      </c>
      <c r="C9" s="70">
        <f>((B9-K9)/K9)*100</f>
        <v>927.34375</v>
      </c>
      <c r="D9" s="69">
        <f>ALL!D64</f>
        <v>21</v>
      </c>
      <c r="E9" s="69">
        <f>ALL!E64</f>
        <v>0</v>
      </c>
      <c r="F9" s="69">
        <f>ALL!F64</f>
        <v>13.35</v>
      </c>
      <c r="G9" s="69">
        <f>ALL!G64</f>
        <v>13.15</v>
      </c>
      <c r="H9" s="69">
        <f>ALL!C64</f>
        <v>14</v>
      </c>
      <c r="I9" s="71" t="str">
        <f t="shared" si="1"/>
        <v>Short</v>
      </c>
      <c r="J9" s="72">
        <f t="shared" si="2"/>
        <v>-6.0714285714285685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47.24</v>
      </c>
      <c r="C11" s="70">
        <f t="shared" si="0"/>
        <v>4671.7171717171714</v>
      </c>
      <c r="D11" s="69">
        <f>ALL!D80</f>
        <v>5</v>
      </c>
      <c r="E11" s="69">
        <f>ALL!E80</f>
        <v>9</v>
      </c>
      <c r="F11" s="69">
        <f>ALL!F80</f>
        <v>46.2</v>
      </c>
      <c r="G11" s="69">
        <f>ALL!G80</f>
        <v>44</v>
      </c>
      <c r="H11" s="69">
        <f>ALL!C80</f>
        <v>44</v>
      </c>
      <c r="I11" s="71" t="str">
        <f t="shared" si="1"/>
        <v>Long</v>
      </c>
      <c r="J11" s="72">
        <f t="shared" si="2"/>
        <v>7.3636363636363678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1.0900000000000001</v>
      </c>
      <c r="C12" s="74">
        <f t="shared" si="0"/>
        <v>15.221987315010585</v>
      </c>
      <c r="D12" s="71">
        <f>ALL!D35</f>
        <v>3</v>
      </c>
      <c r="E12" s="71">
        <f>ALL!E35</f>
        <v>16</v>
      </c>
      <c r="F12" s="71">
        <f>ALL!F35</f>
        <v>1.08</v>
      </c>
      <c r="G12" s="71">
        <f>ALL!G35</f>
        <v>1.03</v>
      </c>
      <c r="H12" s="71">
        <f>ALL!C35</f>
        <v>0.91</v>
      </c>
      <c r="I12" s="71" t="str">
        <f t="shared" si="1"/>
        <v>Long</v>
      </c>
      <c r="J12" s="75">
        <f t="shared" si="2"/>
        <v>19.780219780219785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</v>
      </c>
      <c r="I19" s="71" t="str">
        <f t="shared" si="1"/>
        <v>Long</v>
      </c>
      <c r="J19" s="72">
        <f t="shared" si="2"/>
        <v>440.00000000000006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1.266</v>
      </c>
      <c r="C20" s="74">
        <f>((B20-K20)/K20)*100</f>
        <v>1322.4719101123596</v>
      </c>
      <c r="D20" s="71">
        <f>ALL!D94</f>
        <v>28</v>
      </c>
      <c r="E20" s="71">
        <f>ALL!E94</f>
        <v>18</v>
      </c>
      <c r="F20" s="71">
        <f>ALL!F94</f>
        <v>1.3640000000000001</v>
      </c>
      <c r="G20" s="71">
        <f>ALL!G94</f>
        <v>1.29</v>
      </c>
      <c r="H20" s="71">
        <f>ALL!C94</f>
        <v>1.3380000000000001</v>
      </c>
      <c r="I20" s="71" t="str">
        <f>IF(B20&gt;H20,"Long","Short")</f>
        <v>Short</v>
      </c>
      <c r="J20" s="75">
        <f>((B20-H20)/H20)*100</f>
        <v>-5.3811659192825161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5.68</v>
      </c>
      <c r="C23" s="78">
        <f t="shared" si="0"/>
        <v>11.811023622047237</v>
      </c>
      <c r="D23" s="77">
        <f>ALL!D69</f>
        <v>28</v>
      </c>
      <c r="E23" s="77">
        <f>ALL!E69</f>
        <v>14</v>
      </c>
      <c r="F23" s="77">
        <f>ALL!F69</f>
        <v>2.3199999999999998</v>
      </c>
      <c r="G23" s="77">
        <f>ALL!G69</f>
        <v>2.1800000000000002</v>
      </c>
      <c r="H23" s="77">
        <f>ALL!C69</f>
        <v>1.95</v>
      </c>
      <c r="I23" s="79" t="str">
        <f t="shared" si="1"/>
        <v>Long</v>
      </c>
      <c r="J23" s="80">
        <f t="shared" si="2"/>
        <v>191.28205128205127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2799637.6151370117</v>
      </c>
    </row>
    <row r="27" spans="1:17" ht="13.5" thickBot="1" x14ac:dyDescent="0.25">
      <c r="A27" s="51" t="s">
        <v>10</v>
      </c>
      <c r="B27" s="52"/>
      <c r="C27" s="53">
        <f>C26/20</f>
        <v>139981.88075685059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45802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6.1</v>
      </c>
      <c r="C5">
        <f t="shared" ref="C5:C68" si="1">VLOOKUP($A5,$N$5:$U$375,3,FALSE)</f>
        <v>4.8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6.1</v>
      </c>
      <c r="P5" s="111">
        <v>4.8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1.95</v>
      </c>
      <c r="C7">
        <f t="shared" si="1"/>
        <v>2.11</v>
      </c>
      <c r="D7">
        <f t="shared" si="2"/>
        <v>28</v>
      </c>
      <c r="E7">
        <f t="shared" si="3"/>
        <v>12</v>
      </c>
      <c r="F7">
        <f t="shared" si="4"/>
        <v>1.948</v>
      </c>
      <c r="G7">
        <f t="shared" si="5"/>
        <v>1.982</v>
      </c>
      <c r="H7" s="122" t="str">
        <f t="shared" si="6"/>
        <v>Short</v>
      </c>
      <c r="N7" s="111" t="s">
        <v>74</v>
      </c>
      <c r="O7" s="111">
        <v>1.95</v>
      </c>
      <c r="P7" s="111">
        <v>2.11</v>
      </c>
      <c r="Q7" s="111">
        <v>28</v>
      </c>
      <c r="R7" s="111">
        <v>12</v>
      </c>
      <c r="S7" s="111">
        <v>1.948</v>
      </c>
      <c r="T7" s="111">
        <v>1.982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0.45500000000000002</v>
      </c>
      <c r="C8">
        <f t="shared" si="1"/>
        <v>0.45200000000000001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0.45500000000000002</v>
      </c>
      <c r="P8" s="111">
        <v>0.45200000000000001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5.43</v>
      </c>
      <c r="P10" s="111">
        <v>6.11</v>
      </c>
      <c r="Q10" s="111">
        <v>21</v>
      </c>
      <c r="R10" s="111">
        <v>3</v>
      </c>
      <c r="S10" s="111">
        <v>5.95</v>
      </c>
      <c r="T10" s="111">
        <v>5.62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0.98199999999999998</v>
      </c>
      <c r="C14">
        <f t="shared" si="1"/>
        <v>0.9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2.9</v>
      </c>
      <c r="P14" s="111">
        <v>2.875</v>
      </c>
      <c r="Q14" s="111">
        <v>19</v>
      </c>
      <c r="R14" s="111">
        <v>31</v>
      </c>
      <c r="S14" s="111">
        <v>2.83</v>
      </c>
      <c r="T14" s="111">
        <v>2.6349999999999998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2.6</v>
      </c>
      <c r="C16">
        <f t="shared" si="1"/>
        <v>2.1800000000000002</v>
      </c>
      <c r="D16">
        <f t="shared" si="2"/>
        <v>28</v>
      </c>
      <c r="E16">
        <f t="shared" si="3"/>
        <v>36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0.98199999999999998</v>
      </c>
      <c r="P18" s="111">
        <v>0.9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5.29</v>
      </c>
      <c r="P19" s="111">
        <v>5.18</v>
      </c>
      <c r="Q19" s="111">
        <v>26</v>
      </c>
      <c r="R19" s="111" t="s">
        <v>71</v>
      </c>
      <c r="S19" s="111">
        <v>4.9550000000000001</v>
      </c>
      <c r="T19" s="111" t="s">
        <v>71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4.92</v>
      </c>
      <c r="C20">
        <f t="shared" si="1"/>
        <v>4.9000000000000004</v>
      </c>
      <c r="D20">
        <f t="shared" si="2"/>
        <v>20</v>
      </c>
      <c r="E20">
        <f t="shared" si="3"/>
        <v>31</v>
      </c>
      <c r="F20">
        <f t="shared" si="4"/>
        <v>5.28</v>
      </c>
      <c r="G20">
        <f t="shared" si="5"/>
        <v>4.7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6.68</v>
      </c>
      <c r="C24">
        <f t="shared" si="1"/>
        <v>6.6</v>
      </c>
      <c r="D24">
        <f t="shared" si="2"/>
        <v>5</v>
      </c>
      <c r="E24" t="str">
        <f t="shared" si="3"/>
        <v>N/A</v>
      </c>
      <c r="F24">
        <f t="shared" si="4"/>
        <v>6.84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4.92</v>
      </c>
      <c r="P24" s="111">
        <v>4.9000000000000004</v>
      </c>
      <c r="Q24" s="111">
        <v>20</v>
      </c>
      <c r="R24" s="111">
        <v>31</v>
      </c>
      <c r="S24" s="111">
        <v>5.28</v>
      </c>
      <c r="T24" s="111">
        <v>4.7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2.6</v>
      </c>
      <c r="P25" s="111">
        <v>2.1800000000000002</v>
      </c>
      <c r="Q25" s="111">
        <v>28</v>
      </c>
      <c r="R25" s="111">
        <v>36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12.2</v>
      </c>
      <c r="C29">
        <f t="shared" si="1"/>
        <v>11.66</v>
      </c>
      <c r="D29">
        <f t="shared" si="2"/>
        <v>21</v>
      </c>
      <c r="E29">
        <f t="shared" si="3"/>
        <v>31</v>
      </c>
      <c r="F29">
        <f t="shared" si="4"/>
        <v>12</v>
      </c>
      <c r="G29">
        <f t="shared" si="5"/>
        <v>10.46</v>
      </c>
      <c r="H29" s="122" t="str">
        <f t="shared" si="6"/>
        <v>Long</v>
      </c>
      <c r="N29" s="111" t="s">
        <v>207</v>
      </c>
      <c r="O29" s="111">
        <v>6.68</v>
      </c>
      <c r="P29" s="111">
        <v>6.6</v>
      </c>
      <c r="Q29" s="111">
        <v>5</v>
      </c>
      <c r="R29" s="111" t="s">
        <v>71</v>
      </c>
      <c r="S29" s="111">
        <v>6.84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3.63</v>
      </c>
      <c r="C31">
        <f t="shared" si="1"/>
        <v>3.4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7.4</v>
      </c>
      <c r="C32">
        <f t="shared" si="1"/>
        <v>7.7</v>
      </c>
      <c r="D32">
        <f t="shared" si="2"/>
        <v>21</v>
      </c>
      <c r="E32">
        <f t="shared" si="3"/>
        <v>4</v>
      </c>
      <c r="F32">
        <f t="shared" si="4"/>
        <v>6.66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12.2</v>
      </c>
      <c r="P34" s="111">
        <v>11.66</v>
      </c>
      <c r="Q34" s="111">
        <v>21</v>
      </c>
      <c r="R34" s="111">
        <v>31</v>
      </c>
      <c r="S34" s="111">
        <v>12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1.0900000000000001</v>
      </c>
      <c r="C35">
        <f t="shared" si="1"/>
        <v>0.91</v>
      </c>
      <c r="D35">
        <f t="shared" si="2"/>
        <v>3</v>
      </c>
      <c r="E35">
        <f t="shared" si="3"/>
        <v>16</v>
      </c>
      <c r="F35">
        <f t="shared" si="4"/>
        <v>1.08</v>
      </c>
      <c r="G35">
        <f t="shared" si="5"/>
        <v>1.03</v>
      </c>
      <c r="H35" s="122" t="str">
        <f t="shared" si="6"/>
        <v>Long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3.63</v>
      </c>
      <c r="P38" s="111">
        <v>3.4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8.56</v>
      </c>
      <c r="C39">
        <f t="shared" si="1"/>
        <v>8.76</v>
      </c>
      <c r="D39" t="str">
        <f t="shared" si="2"/>
        <v>N/A</v>
      </c>
      <c r="E39">
        <f t="shared" si="3"/>
        <v>8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7.4</v>
      </c>
      <c r="P39" s="111">
        <v>7.7</v>
      </c>
      <c r="Q39" s="111">
        <v>21</v>
      </c>
      <c r="R39" s="111">
        <v>4</v>
      </c>
      <c r="S39" s="111">
        <v>6.66</v>
      </c>
      <c r="T39" s="111">
        <v>7.12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0.754</v>
      </c>
      <c r="C40">
        <f t="shared" si="1"/>
        <v>0.78800000000000003</v>
      </c>
      <c r="D40">
        <f t="shared" si="2"/>
        <v>28</v>
      </c>
      <c r="E40">
        <f t="shared" si="3"/>
        <v>0</v>
      </c>
      <c r="F40">
        <f t="shared" si="4"/>
        <v>0.74099999999999999</v>
      </c>
      <c r="G40">
        <f t="shared" si="5"/>
        <v>0.754</v>
      </c>
      <c r="H40" s="122" t="str">
        <f t="shared" si="7"/>
        <v>Short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</v>
      </c>
      <c r="C42">
        <f t="shared" si="1"/>
        <v>2.0699999999999998</v>
      </c>
      <c r="D42">
        <f t="shared" si="2"/>
        <v>27</v>
      </c>
      <c r="E42" t="str">
        <f t="shared" si="3"/>
        <v>N/A</v>
      </c>
      <c r="F42">
        <f t="shared" si="4"/>
        <v>2.16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1.0900000000000001</v>
      </c>
      <c r="P42" s="111">
        <v>0.91</v>
      </c>
      <c r="Q42" s="111">
        <v>3</v>
      </c>
      <c r="R42" s="111">
        <v>16</v>
      </c>
      <c r="S42" s="111">
        <v>1.08</v>
      </c>
      <c r="T42" s="111">
        <v>1.03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2105.2600000000002</v>
      </c>
      <c r="P44" s="111">
        <v>1676.0699</v>
      </c>
      <c r="Q44" s="111">
        <v>22</v>
      </c>
      <c r="R44" s="111">
        <v>28</v>
      </c>
      <c r="S44" s="111">
        <v>1925.66</v>
      </c>
      <c r="T44" s="111">
        <v>1706.96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8.56</v>
      </c>
      <c r="P47" s="111">
        <v>8.76</v>
      </c>
      <c r="Q47" s="111" t="s">
        <v>71</v>
      </c>
      <c r="R47" s="111">
        <v>8</v>
      </c>
      <c r="S47" s="111" t="s">
        <v>71</v>
      </c>
      <c r="T47" s="111">
        <v>8.48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4.6399999999999997</v>
      </c>
      <c r="C48">
        <f t="shared" si="1"/>
        <v>4.7</v>
      </c>
      <c r="D48" t="str">
        <f t="shared" si="2"/>
        <v>N/A</v>
      </c>
      <c r="E48">
        <f t="shared" si="3"/>
        <v>21</v>
      </c>
      <c r="F48" t="str">
        <f t="shared" si="4"/>
        <v>N/A</v>
      </c>
      <c r="G48">
        <f t="shared" si="5"/>
        <v>4.7</v>
      </c>
      <c r="H48" s="122" t="str">
        <f t="shared" si="7"/>
        <v>Short</v>
      </c>
      <c r="N48" s="111" t="s">
        <v>85</v>
      </c>
      <c r="O48" s="111">
        <v>0.754</v>
      </c>
      <c r="P48" s="111">
        <v>0.78800000000000003</v>
      </c>
      <c r="Q48" s="111">
        <v>28</v>
      </c>
      <c r="R48" s="111">
        <v>0</v>
      </c>
      <c r="S48" s="111">
        <v>0.74099999999999999</v>
      </c>
      <c r="T48" s="111">
        <v>0.754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5.55</v>
      </c>
      <c r="C49">
        <f t="shared" si="1"/>
        <v>5.41</v>
      </c>
      <c r="D49">
        <f t="shared" si="2"/>
        <v>25</v>
      </c>
      <c r="E49">
        <f t="shared" si="3"/>
        <v>32</v>
      </c>
      <c r="F49">
        <f t="shared" si="4"/>
        <v>5.39</v>
      </c>
      <c r="G49">
        <f t="shared" si="5"/>
        <v>5.37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1.73</v>
      </c>
      <c r="C50">
        <f t="shared" si="1"/>
        <v>1.625</v>
      </c>
      <c r="D50">
        <f t="shared" si="2"/>
        <v>5</v>
      </c>
      <c r="E50">
        <f t="shared" si="3"/>
        <v>32</v>
      </c>
      <c r="F50">
        <f t="shared" si="4"/>
        <v>1.78</v>
      </c>
      <c r="G50">
        <f t="shared" si="5"/>
        <v>1.645</v>
      </c>
      <c r="H50" s="122" t="str">
        <f t="shared" si="7"/>
        <v>Long</v>
      </c>
      <c r="N50" s="111" t="s">
        <v>220</v>
      </c>
      <c r="O50" s="111">
        <v>2.1</v>
      </c>
      <c r="P50" s="111">
        <v>2.0699999999999998</v>
      </c>
      <c r="Q50" s="111">
        <v>27</v>
      </c>
      <c r="R50" s="111" t="s">
        <v>71</v>
      </c>
      <c r="S50" s="111">
        <v>2.16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1.67</v>
      </c>
      <c r="C51">
        <f t="shared" si="1"/>
        <v>1.5649999999999999</v>
      </c>
      <c r="D51">
        <f t="shared" si="2"/>
        <v>28</v>
      </c>
      <c r="E51">
        <f t="shared" si="3"/>
        <v>36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0.20799999999999999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2.1800000000000002</v>
      </c>
      <c r="C55">
        <f t="shared" si="1"/>
        <v>2.1</v>
      </c>
      <c r="D55">
        <f t="shared" si="2"/>
        <v>8</v>
      </c>
      <c r="E55" t="str">
        <f t="shared" si="3"/>
        <v>N/A</v>
      </c>
      <c r="F55">
        <f t="shared" si="4"/>
        <v>2.16</v>
      </c>
      <c r="G55" t="str">
        <f t="shared" si="5"/>
        <v>N/A</v>
      </c>
      <c r="H55" s="122" t="str">
        <f t="shared" si="7"/>
        <v>Long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4.6399999999999997</v>
      </c>
      <c r="P57" s="111">
        <v>4.7</v>
      </c>
      <c r="Q57" s="111" t="s">
        <v>71</v>
      </c>
      <c r="R57" s="111">
        <v>21</v>
      </c>
      <c r="S57" s="111" t="s">
        <v>71</v>
      </c>
      <c r="T57" s="111">
        <v>4.7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9.14</v>
      </c>
      <c r="C58">
        <f t="shared" si="1"/>
        <v>9</v>
      </c>
      <c r="D58">
        <f t="shared" si="2"/>
        <v>21</v>
      </c>
      <c r="E58">
        <f t="shared" si="3"/>
        <v>33</v>
      </c>
      <c r="F58">
        <f t="shared" si="4"/>
        <v>9</v>
      </c>
      <c r="G58">
        <f t="shared" si="5"/>
        <v>9</v>
      </c>
      <c r="H58" s="122" t="str">
        <f t="shared" si="7"/>
        <v>Long</v>
      </c>
      <c r="N58" s="111" t="s">
        <v>90</v>
      </c>
      <c r="O58" s="111">
        <v>5.55</v>
      </c>
      <c r="P58" s="111">
        <v>5.41</v>
      </c>
      <c r="Q58" s="111">
        <v>25</v>
      </c>
      <c r="R58" s="111">
        <v>32</v>
      </c>
      <c r="S58" s="111">
        <v>5.39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6.55</v>
      </c>
      <c r="C59">
        <f t="shared" si="1"/>
        <v>6.9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1.73</v>
      </c>
      <c r="P59" s="111">
        <v>1.625</v>
      </c>
      <c r="Q59" s="111">
        <v>5</v>
      </c>
      <c r="R59" s="111">
        <v>32</v>
      </c>
      <c r="S59" s="111">
        <v>1.78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3.94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1.67</v>
      </c>
      <c r="P60" s="111">
        <v>1.5649999999999999</v>
      </c>
      <c r="Q60" s="111">
        <v>28</v>
      </c>
      <c r="R60" s="111">
        <v>36</v>
      </c>
      <c r="S60" s="111">
        <v>1.32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0.20599999999999999</v>
      </c>
      <c r="P61" s="111">
        <v>0.20799999999999999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13.15</v>
      </c>
      <c r="C64">
        <f t="shared" si="1"/>
        <v>14</v>
      </c>
      <c r="D64">
        <f t="shared" si="2"/>
        <v>21</v>
      </c>
      <c r="E64">
        <f t="shared" si="3"/>
        <v>0</v>
      </c>
      <c r="F64">
        <f t="shared" si="4"/>
        <v>13.35</v>
      </c>
      <c r="G64">
        <f t="shared" si="5"/>
        <v>13.15</v>
      </c>
      <c r="H64" s="122" t="str">
        <f t="shared" si="7"/>
        <v>Short</v>
      </c>
      <c r="N64" s="111" t="s">
        <v>227</v>
      </c>
      <c r="O64" s="111">
        <v>2.1800000000000002</v>
      </c>
      <c r="P64" s="111">
        <v>2.1</v>
      </c>
      <c r="Q64" s="111">
        <v>8</v>
      </c>
      <c r="R64" s="111" t="s">
        <v>71</v>
      </c>
      <c r="S64" s="111">
        <v>2.16</v>
      </c>
      <c r="T64" s="111" t="s">
        <v>71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9.14</v>
      </c>
      <c r="P67" s="111">
        <v>9</v>
      </c>
      <c r="Q67" s="111">
        <v>21</v>
      </c>
      <c r="R67" s="111">
        <v>33</v>
      </c>
      <c r="S67" s="111">
        <v>9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6.55</v>
      </c>
      <c r="P68" s="111">
        <v>6.9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1.8</v>
      </c>
      <c r="C69">
        <f t="shared" ref="C69:C132" si="9">VLOOKUP($A69,$N$5:$U$375,3,FALSE)</f>
        <v>1.95</v>
      </c>
      <c r="D69">
        <f t="shared" ref="D69:D132" si="10">VLOOKUP($A69,$N$5:$U$375,4,FALSE)</f>
        <v>28</v>
      </c>
      <c r="E69">
        <f t="shared" ref="E69:E132" si="11">VLOOKUP($A69,$N$5:$U$375,5,FALSE)</f>
        <v>14</v>
      </c>
      <c r="F69">
        <f t="shared" ref="F69:F132" si="12">VLOOKUP($A69,$N$5:$U$375,6,FALSE)</f>
        <v>2.3199999999999998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Short</v>
      </c>
      <c r="N69" s="111" t="s">
        <v>229</v>
      </c>
      <c r="O69" s="111">
        <v>4</v>
      </c>
      <c r="P69" s="111">
        <v>3.94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0.31</v>
      </c>
      <c r="C71">
        <f t="shared" si="9"/>
        <v>0.32300000000000001</v>
      </c>
      <c r="D71">
        <f t="shared" si="10"/>
        <v>21</v>
      </c>
      <c r="E71">
        <f t="shared" si="11"/>
        <v>16</v>
      </c>
      <c r="F71">
        <f t="shared" si="12"/>
        <v>0.30099999999999999</v>
      </c>
      <c r="G71">
        <f t="shared" si="13"/>
        <v>0.29399999999999998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15647.6504</v>
      </c>
      <c r="P73" s="111">
        <v>14792.7695</v>
      </c>
      <c r="Q73" s="111">
        <v>17</v>
      </c>
      <c r="R73" s="111">
        <v>21</v>
      </c>
      <c r="S73" s="111">
        <v>14844.9004</v>
      </c>
      <c r="T73" s="111">
        <v>13698.559600000001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1.905</v>
      </c>
      <c r="C75">
        <f t="shared" si="9"/>
        <v>2.02</v>
      </c>
      <c r="D75">
        <f t="shared" si="10"/>
        <v>7</v>
      </c>
      <c r="E75">
        <f t="shared" si="11"/>
        <v>0</v>
      </c>
      <c r="F75">
        <f t="shared" si="12"/>
        <v>1.94</v>
      </c>
      <c r="G75">
        <f t="shared" si="13"/>
        <v>1.905</v>
      </c>
      <c r="H75" s="122" t="str">
        <f t="shared" si="14"/>
        <v>Short</v>
      </c>
      <c r="N75" s="111" t="s">
        <v>94</v>
      </c>
      <c r="O75" s="111">
        <v>13.15</v>
      </c>
      <c r="P75" s="111">
        <v>14</v>
      </c>
      <c r="Q75" s="111">
        <v>21</v>
      </c>
      <c r="R75" s="111">
        <v>0</v>
      </c>
      <c r="S75" s="111">
        <v>13.35</v>
      </c>
      <c r="T75" s="111">
        <v>13.15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8.3000000000000007</v>
      </c>
      <c r="P76" s="111">
        <v>8.6999999999999993</v>
      </c>
      <c r="Q76" s="111">
        <v>7</v>
      </c>
      <c r="R76" s="111">
        <v>4</v>
      </c>
      <c r="S76" s="111">
        <v>8.68</v>
      </c>
      <c r="T76" s="111">
        <v>8.2200000000000006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47.24</v>
      </c>
      <c r="C80">
        <f t="shared" si="9"/>
        <v>44</v>
      </c>
      <c r="D80">
        <f t="shared" si="10"/>
        <v>5</v>
      </c>
      <c r="E80">
        <f t="shared" si="11"/>
        <v>9</v>
      </c>
      <c r="F80">
        <f t="shared" si="12"/>
        <v>46.2</v>
      </c>
      <c r="G80">
        <f t="shared" si="13"/>
        <v>44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1.8</v>
      </c>
      <c r="P81" s="111">
        <v>1.95</v>
      </c>
      <c r="Q81" s="111">
        <v>28</v>
      </c>
      <c r="R81" s="111">
        <v>14</v>
      </c>
      <c r="S81" s="111">
        <v>2.3199999999999998</v>
      </c>
      <c r="T81" s="111">
        <v>2.1800000000000002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2.02</v>
      </c>
      <c r="C83">
        <f t="shared" si="9"/>
        <v>1.964</v>
      </c>
      <c r="D83">
        <f t="shared" si="10"/>
        <v>28</v>
      </c>
      <c r="E83" t="str">
        <f t="shared" si="11"/>
        <v>N/A</v>
      </c>
      <c r="F83">
        <f t="shared" si="12"/>
        <v>1.754</v>
      </c>
      <c r="G83" t="str">
        <f t="shared" si="13"/>
        <v>N/A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0.31</v>
      </c>
      <c r="P84" s="111">
        <v>0.32300000000000001</v>
      </c>
      <c r="Q84" s="111">
        <v>21</v>
      </c>
      <c r="R84" s="111">
        <v>16</v>
      </c>
      <c r="S84" s="111">
        <v>0.30099999999999999</v>
      </c>
      <c r="T84" s="111">
        <v>0.29399999999999998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5.0999999999999996</v>
      </c>
      <c r="C86">
        <f t="shared" si="9"/>
        <v>4.9400000000000004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38.729999999999997</v>
      </c>
      <c r="P86" s="111">
        <v>19.350000000000001</v>
      </c>
      <c r="Q86" s="111">
        <v>7</v>
      </c>
      <c r="R86" s="111">
        <v>10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1.905</v>
      </c>
      <c r="P89" s="111">
        <v>2.02</v>
      </c>
      <c r="Q89" s="111">
        <v>7</v>
      </c>
      <c r="R89" s="111">
        <v>0</v>
      </c>
      <c r="S89" s="111">
        <v>1.94</v>
      </c>
      <c r="T89" s="111">
        <v>1.905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2.12</v>
      </c>
      <c r="C90">
        <f t="shared" si="9"/>
        <v>2.1</v>
      </c>
      <c r="D90">
        <f t="shared" si="10"/>
        <v>23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13.85</v>
      </c>
      <c r="C93">
        <f t="shared" si="9"/>
        <v>13.6</v>
      </c>
      <c r="D93">
        <f t="shared" si="10"/>
        <v>22</v>
      </c>
      <c r="E93" t="str">
        <f t="shared" si="11"/>
        <v>N/A</v>
      </c>
      <c r="F93">
        <f t="shared" si="12"/>
        <v>14.55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1.266</v>
      </c>
      <c r="C94">
        <f t="shared" si="9"/>
        <v>1.3380000000000001</v>
      </c>
      <c r="D94">
        <f t="shared" si="10"/>
        <v>28</v>
      </c>
      <c r="E94">
        <f t="shared" si="11"/>
        <v>18</v>
      </c>
      <c r="F94">
        <f t="shared" si="12"/>
        <v>1.3640000000000001</v>
      </c>
      <c r="G94">
        <f t="shared" si="13"/>
        <v>1.29</v>
      </c>
      <c r="H94" s="122" t="str">
        <f t="shared" si="14"/>
        <v>Short</v>
      </c>
      <c r="N94" s="111" t="s">
        <v>96</v>
      </c>
      <c r="O94" s="111">
        <v>47.24</v>
      </c>
      <c r="P94" s="111">
        <v>44</v>
      </c>
      <c r="Q94" s="111">
        <v>5</v>
      </c>
      <c r="R94" s="111">
        <v>9</v>
      </c>
      <c r="S94" s="111">
        <v>46.2</v>
      </c>
      <c r="T94" s="111">
        <v>44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7.4</v>
      </c>
      <c r="C96">
        <f t="shared" si="9"/>
        <v>6.8</v>
      </c>
      <c r="D96">
        <f t="shared" si="10"/>
        <v>25</v>
      </c>
      <c r="E96" t="str">
        <f t="shared" si="11"/>
        <v>N/A</v>
      </c>
      <c r="F96">
        <f t="shared" si="12"/>
        <v>7.5350000000000001</v>
      </c>
      <c r="G96" t="str">
        <f t="shared" si="13"/>
        <v>N/A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2.17</v>
      </c>
      <c r="C97">
        <f t="shared" si="9"/>
        <v>2.04</v>
      </c>
      <c r="D97">
        <f t="shared" si="10"/>
        <v>6</v>
      </c>
      <c r="E97">
        <f t="shared" si="11"/>
        <v>15</v>
      </c>
      <c r="F97">
        <f t="shared" si="12"/>
        <v>2.33</v>
      </c>
      <c r="G97">
        <f t="shared" si="13"/>
        <v>2.11</v>
      </c>
      <c r="H97" s="122" t="str">
        <f t="shared" si="14"/>
        <v>Long</v>
      </c>
      <c r="N97" s="111" t="s">
        <v>248</v>
      </c>
      <c r="O97" s="111">
        <v>2.02</v>
      </c>
      <c r="P97" s="111">
        <v>1.964</v>
      </c>
      <c r="Q97" s="111">
        <v>28</v>
      </c>
      <c r="R97" s="111" t="s">
        <v>71</v>
      </c>
      <c r="S97" s="111">
        <v>1.754</v>
      </c>
      <c r="T97" s="111" t="s">
        <v>71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1.72</v>
      </c>
      <c r="C99">
        <f t="shared" si="9"/>
        <v>1.64</v>
      </c>
      <c r="D99">
        <f t="shared" si="10"/>
        <v>5</v>
      </c>
      <c r="E99" t="str">
        <f t="shared" si="11"/>
        <v>N/A</v>
      </c>
      <c r="F99">
        <f t="shared" si="12"/>
        <v>1.7649999999999999</v>
      </c>
      <c r="G99" t="str">
        <f t="shared" si="13"/>
        <v>N/A</v>
      </c>
      <c r="H99" s="122" t="str">
        <f t="shared" si="14"/>
        <v>Long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5.0999999999999996</v>
      </c>
      <c r="P100" s="111">
        <v>4.9400000000000004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2.12</v>
      </c>
      <c r="P104" s="111">
        <v>2.1</v>
      </c>
      <c r="Q104" s="111">
        <v>23</v>
      </c>
      <c r="R104" s="111" t="s">
        <v>71</v>
      </c>
      <c r="S104" s="111">
        <v>2.09</v>
      </c>
      <c r="T104" s="111" t="s">
        <v>71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13.85</v>
      </c>
      <c r="P107" s="111">
        <v>13.6</v>
      </c>
      <c r="Q107" s="111">
        <v>22</v>
      </c>
      <c r="R107" s="111" t="s">
        <v>71</v>
      </c>
      <c r="S107" s="111">
        <v>14.55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1.1679999999999999</v>
      </c>
      <c r="C108">
        <f t="shared" si="9"/>
        <v>1.1679999999999999</v>
      </c>
      <c r="D108">
        <f t="shared" si="10"/>
        <v>27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Short</v>
      </c>
      <c r="N108" s="111" t="s">
        <v>101</v>
      </c>
      <c r="O108" s="111">
        <v>1.266</v>
      </c>
      <c r="P108" s="111">
        <v>1.3380000000000001</v>
      </c>
      <c r="Q108" s="111">
        <v>28</v>
      </c>
      <c r="R108" s="111">
        <v>18</v>
      </c>
      <c r="S108" s="111">
        <v>1.3640000000000001</v>
      </c>
      <c r="T108" s="111">
        <v>1.29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10.105</v>
      </c>
      <c r="C109">
        <f t="shared" si="9"/>
        <v>9.33</v>
      </c>
      <c r="D109">
        <f t="shared" si="10"/>
        <v>25</v>
      </c>
      <c r="E109">
        <f t="shared" si="11"/>
        <v>36</v>
      </c>
      <c r="F109">
        <f t="shared" si="12"/>
        <v>9.2739999999999991</v>
      </c>
      <c r="G109">
        <f t="shared" si="13"/>
        <v>9.4499999999999993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7.4</v>
      </c>
      <c r="P110" s="111">
        <v>6.8</v>
      </c>
      <c r="Q110" s="111">
        <v>25</v>
      </c>
      <c r="R110" s="111" t="s">
        <v>71</v>
      </c>
      <c r="S110" s="111">
        <v>7.5350000000000001</v>
      </c>
      <c r="T110" s="111" t="s">
        <v>71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2.17</v>
      </c>
      <c r="P111" s="111">
        <v>2.04</v>
      </c>
      <c r="Q111" s="111">
        <v>6</v>
      </c>
      <c r="R111" s="111">
        <v>15</v>
      </c>
      <c r="S111" s="111">
        <v>2.33</v>
      </c>
      <c r="T111" s="111">
        <v>2.11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2.585</v>
      </c>
      <c r="C112">
        <f t="shared" si="9"/>
        <v>2.4129999999999998</v>
      </c>
      <c r="D112">
        <f t="shared" si="10"/>
        <v>9</v>
      </c>
      <c r="E112">
        <f t="shared" si="11"/>
        <v>13</v>
      </c>
      <c r="F112">
        <f t="shared" si="12"/>
        <v>2.59</v>
      </c>
      <c r="G112">
        <f t="shared" si="13"/>
        <v>2.427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105</v>
      </c>
      <c r="O113" s="111">
        <v>1.72</v>
      </c>
      <c r="P113" s="111">
        <v>1.64</v>
      </c>
      <c r="Q113" s="111">
        <v>5</v>
      </c>
      <c r="R113" s="111" t="s">
        <v>71</v>
      </c>
      <c r="S113" s="111">
        <v>1.7649999999999999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5.73</v>
      </c>
      <c r="C114">
        <f t="shared" si="9"/>
        <v>5.25</v>
      </c>
      <c r="D114">
        <f t="shared" si="10"/>
        <v>28</v>
      </c>
      <c r="E114" t="str">
        <f t="shared" si="11"/>
        <v>N/A</v>
      </c>
      <c r="F114">
        <f t="shared" si="12"/>
        <v>5.0599999999999996</v>
      </c>
      <c r="G114" t="str">
        <f t="shared" si="13"/>
        <v>N/A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3.31</v>
      </c>
      <c r="C115">
        <f t="shared" si="9"/>
        <v>3.2</v>
      </c>
      <c r="D115">
        <f t="shared" si="10"/>
        <v>0</v>
      </c>
      <c r="E115">
        <f t="shared" si="11"/>
        <v>33</v>
      </c>
      <c r="F115">
        <f t="shared" si="12"/>
        <v>3.31</v>
      </c>
      <c r="G115">
        <f t="shared" si="13"/>
        <v>3.35</v>
      </c>
      <c r="H115" s="122" t="str">
        <f t="shared" si="15"/>
        <v>Long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5.73</v>
      </c>
      <c r="C117">
        <f t="shared" si="9"/>
        <v>5.96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1.1679999999999999</v>
      </c>
      <c r="P122" s="111">
        <v>1.1679999999999999</v>
      </c>
      <c r="Q122" s="111">
        <v>27</v>
      </c>
      <c r="R122" s="111" t="s">
        <v>71</v>
      </c>
      <c r="S122" s="111">
        <v>1.036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10.105</v>
      </c>
      <c r="P123" s="111">
        <v>9.33</v>
      </c>
      <c r="Q123" s="111">
        <v>25</v>
      </c>
      <c r="R123" s="111">
        <v>36</v>
      </c>
      <c r="S123" s="111">
        <v>9.2739999999999991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7.75</v>
      </c>
      <c r="C124">
        <f t="shared" si="9"/>
        <v>7.55</v>
      </c>
      <c r="D124">
        <f t="shared" si="10"/>
        <v>29</v>
      </c>
      <c r="E124" t="str">
        <f t="shared" si="11"/>
        <v>N/A</v>
      </c>
      <c r="F124">
        <f t="shared" si="12"/>
        <v>7.6</v>
      </c>
      <c r="G124" t="str">
        <f t="shared" si="13"/>
        <v>N/A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0.55400000000000005</v>
      </c>
      <c r="C126">
        <f t="shared" si="9"/>
        <v>0.55400000000000005</v>
      </c>
      <c r="D126">
        <f t="shared" si="10"/>
        <v>25</v>
      </c>
      <c r="E126">
        <f t="shared" si="11"/>
        <v>32</v>
      </c>
      <c r="F126">
        <f t="shared" si="12"/>
        <v>0.48699999999999999</v>
      </c>
      <c r="G126">
        <f t="shared" si="13"/>
        <v>0.45600000000000002</v>
      </c>
      <c r="H126" s="124" t="str">
        <f t="shared" si="15"/>
        <v>Short</v>
      </c>
      <c r="N126" s="111" t="s">
        <v>108</v>
      </c>
      <c r="O126" s="111">
        <v>2.585</v>
      </c>
      <c r="P126" s="111">
        <v>2.4129999999999998</v>
      </c>
      <c r="Q126" s="111">
        <v>9</v>
      </c>
      <c r="R126" s="111">
        <v>13</v>
      </c>
      <c r="S126" s="111">
        <v>2.59</v>
      </c>
      <c r="T126" s="111">
        <v>2.427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0.29199999999999998</v>
      </c>
      <c r="C127">
        <f t="shared" si="9"/>
        <v>0.3</v>
      </c>
      <c r="D127">
        <f t="shared" si="10"/>
        <v>26</v>
      </c>
      <c r="E127">
        <f t="shared" si="11"/>
        <v>2</v>
      </c>
      <c r="F127">
        <f t="shared" si="12"/>
        <v>0.26</v>
      </c>
      <c r="G127">
        <f t="shared" si="13"/>
        <v>0.28000000000000003</v>
      </c>
      <c r="H127" s="124" t="str">
        <f t="shared" si="15"/>
        <v>Short</v>
      </c>
      <c r="N127" s="111" t="s">
        <v>807</v>
      </c>
      <c r="O127" s="111">
        <v>1.6850000000000001</v>
      </c>
      <c r="P127" s="111">
        <v>1.47</v>
      </c>
      <c r="Q127" s="111">
        <v>22</v>
      </c>
      <c r="R127" s="111" t="s">
        <v>71</v>
      </c>
      <c r="S127" s="111">
        <v>1.7450000000000001</v>
      </c>
      <c r="T127" s="111" t="s">
        <v>71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3.9</v>
      </c>
      <c r="C128">
        <f t="shared" si="9"/>
        <v>3.83</v>
      </c>
      <c r="D128">
        <f t="shared" si="10"/>
        <v>28</v>
      </c>
      <c r="E128">
        <f t="shared" si="11"/>
        <v>31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267</v>
      </c>
      <c r="O128" s="111">
        <v>4.7</v>
      </c>
      <c r="P128" s="111">
        <v>4.32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4483.3500999999997</v>
      </c>
      <c r="C129">
        <f t="shared" si="9"/>
        <v>3550.72</v>
      </c>
      <c r="D129">
        <f t="shared" si="10"/>
        <v>25</v>
      </c>
      <c r="E129">
        <f t="shared" si="11"/>
        <v>31</v>
      </c>
      <c r="F129">
        <f t="shared" si="12"/>
        <v>4096.2299999999996</v>
      </c>
      <c r="G129">
        <f t="shared" si="13"/>
        <v>3620.6599000000001</v>
      </c>
      <c r="H129" s="124" t="str">
        <f t="shared" si="15"/>
        <v>Long</v>
      </c>
      <c r="N129" s="111" t="s">
        <v>109</v>
      </c>
      <c r="O129" s="111">
        <v>5.73</v>
      </c>
      <c r="P129" s="111">
        <v>5.25</v>
      </c>
      <c r="Q129" s="111">
        <v>28</v>
      </c>
      <c r="R129" s="111" t="s">
        <v>71</v>
      </c>
      <c r="S129" s="111">
        <v>5.0599999999999996</v>
      </c>
      <c r="T129" s="111" t="s">
        <v>71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1068.0699</v>
      </c>
      <c r="C130">
        <f t="shared" si="9"/>
        <v>850.04</v>
      </c>
      <c r="D130">
        <f t="shared" si="10"/>
        <v>25</v>
      </c>
      <c r="E130">
        <f t="shared" si="11"/>
        <v>31</v>
      </c>
      <c r="F130">
        <f t="shared" si="12"/>
        <v>977.56</v>
      </c>
      <c r="G130">
        <f t="shared" si="13"/>
        <v>866.13</v>
      </c>
      <c r="H130" s="124" t="str">
        <f t="shared" si="15"/>
        <v>Long</v>
      </c>
      <c r="N130" s="111" t="s">
        <v>110</v>
      </c>
      <c r="O130" s="111">
        <v>3.31</v>
      </c>
      <c r="P130" s="111">
        <v>3.2</v>
      </c>
      <c r="Q130" s="111">
        <v>0</v>
      </c>
      <c r="R130" s="111">
        <v>33</v>
      </c>
      <c r="S130" s="111">
        <v>3.31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5.73</v>
      </c>
      <c r="P132" s="111">
        <v>5.96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2646.95</v>
      </c>
      <c r="C135">
        <f t="shared" si="17"/>
        <v>2262.7600000000002</v>
      </c>
      <c r="D135">
        <f t="shared" si="18"/>
        <v>25</v>
      </c>
      <c r="E135" t="str">
        <f t="shared" si="19"/>
        <v>N/A</v>
      </c>
      <c r="F135">
        <f t="shared" si="20"/>
        <v>2515.2600000000002</v>
      </c>
      <c r="G135" t="str">
        <f t="shared" si="21"/>
        <v>N/A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7.1999999999999995E-2</v>
      </c>
      <c r="P137" s="111">
        <v>6.7299999999999999E-2</v>
      </c>
      <c r="Q137" s="111">
        <v>6</v>
      </c>
      <c r="R137" s="111">
        <v>36</v>
      </c>
      <c r="S137" s="111">
        <v>7.4399999999999994E-2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1802.34</v>
      </c>
      <c r="C140">
        <f t="shared" si="17"/>
        <v>1455.08</v>
      </c>
      <c r="D140">
        <f t="shared" si="18"/>
        <v>25</v>
      </c>
      <c r="E140">
        <f t="shared" si="19"/>
        <v>31</v>
      </c>
      <c r="F140">
        <f t="shared" si="20"/>
        <v>1656.48</v>
      </c>
      <c r="G140">
        <f t="shared" si="21"/>
        <v>1478.92</v>
      </c>
      <c r="H140" s="111"/>
      <c r="N140" s="111" t="s">
        <v>116</v>
      </c>
      <c r="O140" s="111">
        <v>7.75</v>
      </c>
      <c r="P140" s="111">
        <v>7.55</v>
      </c>
      <c r="Q140" s="111">
        <v>29</v>
      </c>
      <c r="R140" s="111" t="s">
        <v>71</v>
      </c>
      <c r="S140" s="111">
        <v>7.6</v>
      </c>
      <c r="T140" s="111" t="s">
        <v>71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1.5</v>
      </c>
      <c r="C141">
        <f t="shared" si="17"/>
        <v>1.405</v>
      </c>
      <c r="D141">
        <f t="shared" si="18"/>
        <v>21</v>
      </c>
      <c r="E141" t="str">
        <f t="shared" si="19"/>
        <v>N/A</v>
      </c>
      <c r="F141">
        <f t="shared" si="20"/>
        <v>1.36</v>
      </c>
      <c r="G141" t="str">
        <f t="shared" si="21"/>
        <v>N/A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0.55400000000000005</v>
      </c>
      <c r="P142" s="111">
        <v>0.55400000000000005</v>
      </c>
      <c r="Q142" s="111">
        <v>25</v>
      </c>
      <c r="R142" s="111">
        <v>32</v>
      </c>
      <c r="S142" s="111">
        <v>0.48699999999999999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19</v>
      </c>
      <c r="C143">
        <f t="shared" si="17"/>
        <v>18.14</v>
      </c>
      <c r="D143">
        <f t="shared" si="18"/>
        <v>26</v>
      </c>
      <c r="E143">
        <f t="shared" si="19"/>
        <v>32</v>
      </c>
      <c r="F143">
        <f t="shared" si="20"/>
        <v>18.45</v>
      </c>
      <c r="G143">
        <f t="shared" si="21"/>
        <v>18.3</v>
      </c>
      <c r="H143" s="111"/>
      <c r="N143" s="111" t="s">
        <v>118</v>
      </c>
      <c r="O143" s="111">
        <v>0.29199999999999998</v>
      </c>
      <c r="P143" s="111">
        <v>0.3</v>
      </c>
      <c r="Q143" s="111">
        <v>26</v>
      </c>
      <c r="R143" s="111">
        <v>2</v>
      </c>
      <c r="S143" s="111">
        <v>0.26</v>
      </c>
      <c r="T143" s="111">
        <v>0.28000000000000003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3.9</v>
      </c>
      <c r="P144" s="111">
        <v>3.83</v>
      </c>
      <c r="Q144" s="111">
        <v>28</v>
      </c>
      <c r="R144" s="111">
        <v>31</v>
      </c>
      <c r="S144" s="111">
        <v>3.875</v>
      </c>
      <c r="T144" s="111">
        <v>3.69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4483.3500999999997</v>
      </c>
      <c r="P145" s="111">
        <v>3550.72</v>
      </c>
      <c r="Q145" s="111">
        <v>25</v>
      </c>
      <c r="R145" s="111">
        <v>31</v>
      </c>
      <c r="S145" s="111">
        <v>4096.2299999999996</v>
      </c>
      <c r="T145" s="111">
        <v>3620.6599000000001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2352.5100000000002</v>
      </c>
      <c r="C146">
        <f t="shared" si="17"/>
        <v>2005.36</v>
      </c>
      <c r="D146">
        <f t="shared" si="18"/>
        <v>24</v>
      </c>
      <c r="E146">
        <f t="shared" si="19"/>
        <v>31</v>
      </c>
      <c r="F146">
        <f t="shared" si="20"/>
        <v>2243.6201000000001</v>
      </c>
      <c r="G146">
        <f t="shared" si="21"/>
        <v>2186.23</v>
      </c>
      <c r="H146" s="111"/>
      <c r="N146" s="111" t="s">
        <v>272</v>
      </c>
      <c r="O146" s="111">
        <v>1068.0699</v>
      </c>
      <c r="P146" s="111">
        <v>850.04</v>
      </c>
      <c r="Q146" s="111">
        <v>25</v>
      </c>
      <c r="R146" s="111">
        <v>31</v>
      </c>
      <c r="S146" s="111">
        <v>977.56</v>
      </c>
      <c r="T146" s="111">
        <v>866.13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4714.8397999999997</v>
      </c>
      <c r="P148" s="111">
        <v>3928.8701000000001</v>
      </c>
      <c r="Q148" s="111">
        <v>23</v>
      </c>
      <c r="R148" s="111">
        <v>29</v>
      </c>
      <c r="S148" s="111">
        <v>4348.6899000000003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1.74</v>
      </c>
      <c r="C151">
        <f t="shared" si="17"/>
        <v>1.7150000000000001</v>
      </c>
      <c r="D151">
        <f t="shared" si="18"/>
        <v>28</v>
      </c>
      <c r="E151">
        <f t="shared" si="19"/>
        <v>32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2646.95</v>
      </c>
      <c r="P152" s="111">
        <v>2262.7600000000002</v>
      </c>
      <c r="Q152" s="111">
        <v>25</v>
      </c>
      <c r="R152" s="111" t="s">
        <v>71</v>
      </c>
      <c r="S152" s="111">
        <v>2515.2600000000002</v>
      </c>
      <c r="T152" s="111" t="s">
        <v>71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</v>
      </c>
      <c r="C153">
        <f t="shared" si="17"/>
        <v>0.31</v>
      </c>
      <c r="D153">
        <f t="shared" si="18"/>
        <v>25</v>
      </c>
      <c r="E153">
        <f t="shared" si="19"/>
        <v>31</v>
      </c>
      <c r="F153">
        <f t="shared" si="20"/>
        <v>0.34250000000000003</v>
      </c>
      <c r="G153">
        <f t="shared" si="21"/>
        <v>0.29799999999999999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2.4900000000000002</v>
      </c>
      <c r="C154">
        <f t="shared" si="17"/>
        <v>2.2599999999999998</v>
      </c>
      <c r="D154">
        <f t="shared" si="18"/>
        <v>25</v>
      </c>
      <c r="E154">
        <f t="shared" si="19"/>
        <v>32</v>
      </c>
      <c r="F154">
        <f t="shared" si="20"/>
        <v>1.8149999999999999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1802.34</v>
      </c>
      <c r="P157" s="111">
        <v>1455.08</v>
      </c>
      <c r="Q157" s="111">
        <v>25</v>
      </c>
      <c r="R157" s="111">
        <v>31</v>
      </c>
      <c r="S157" s="111">
        <v>1656.48</v>
      </c>
      <c r="T157" s="111">
        <v>1478.92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1.056</v>
      </c>
      <c r="C158">
        <f t="shared" si="17"/>
        <v>1.038</v>
      </c>
      <c r="D158">
        <f t="shared" si="18"/>
        <v>5</v>
      </c>
      <c r="E158">
        <f t="shared" si="19"/>
        <v>33</v>
      </c>
      <c r="F158">
        <f t="shared" si="20"/>
        <v>1.0840000000000001</v>
      </c>
      <c r="G158">
        <f t="shared" si="21"/>
        <v>1</v>
      </c>
      <c r="H158" s="111"/>
      <c r="N158" s="111" t="s">
        <v>125</v>
      </c>
      <c r="O158" s="111">
        <v>1.5</v>
      </c>
      <c r="P158" s="111">
        <v>1.405</v>
      </c>
      <c r="Q158" s="111">
        <v>21</v>
      </c>
      <c r="R158" s="111" t="s">
        <v>71</v>
      </c>
      <c r="S158" s="111">
        <v>1.36</v>
      </c>
      <c r="T158" s="111" t="s">
        <v>71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6.15</v>
      </c>
      <c r="C159">
        <f t="shared" si="17"/>
        <v>6.44</v>
      </c>
      <c r="D159">
        <f t="shared" si="18"/>
        <v>22</v>
      </c>
      <c r="E159">
        <f t="shared" si="19"/>
        <v>0</v>
      </c>
      <c r="F159">
        <f t="shared" si="20"/>
        <v>6.33</v>
      </c>
      <c r="G159">
        <f t="shared" si="21"/>
        <v>6.15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19</v>
      </c>
      <c r="P160" s="111">
        <v>18.14</v>
      </c>
      <c r="Q160" s="111">
        <v>26</v>
      </c>
      <c r="R160" s="111">
        <v>32</v>
      </c>
      <c r="S160" s="111">
        <v>18.45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</v>
      </c>
      <c r="P161" s="111">
        <v>0.53200000000000003</v>
      </c>
      <c r="Q161" s="111">
        <v>25</v>
      </c>
      <c r="R161" s="111">
        <v>15</v>
      </c>
      <c r="S161" s="111">
        <v>0.55200000000000005</v>
      </c>
      <c r="T161" s="111">
        <v>0.54800000000000004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1.2450000000000001</v>
      </c>
      <c r="C162">
        <f t="shared" si="17"/>
        <v>1.1399999999999999</v>
      </c>
      <c r="D162">
        <f t="shared" si="18"/>
        <v>30</v>
      </c>
      <c r="E162">
        <f t="shared" si="19"/>
        <v>48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</v>
      </c>
      <c r="C163">
        <f t="shared" si="17"/>
        <v>3.21</v>
      </c>
      <c r="D163">
        <f t="shared" si="18"/>
        <v>27</v>
      </c>
      <c r="E163">
        <f t="shared" si="19"/>
        <v>13</v>
      </c>
      <c r="F163">
        <f t="shared" si="20"/>
        <v>2.82</v>
      </c>
      <c r="G163">
        <f t="shared" si="21"/>
        <v>3.01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2352.5100000000002</v>
      </c>
      <c r="P164" s="111">
        <v>2005.36</v>
      </c>
      <c r="Q164" s="111">
        <v>24</v>
      </c>
      <c r="R164" s="111">
        <v>31</v>
      </c>
      <c r="S164" s="111">
        <v>2243.6201000000001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1.74</v>
      </c>
      <c r="P169" s="111">
        <v>1.7150000000000001</v>
      </c>
      <c r="Q169" s="111">
        <v>28</v>
      </c>
      <c r="R169" s="111">
        <v>32</v>
      </c>
      <c r="S169" s="111">
        <v>1.7350000000000001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314</v>
      </c>
      <c r="D170">
        <f t="shared" si="18"/>
        <v>18</v>
      </c>
      <c r="E170" t="str">
        <f t="shared" si="19"/>
        <v>N/A</v>
      </c>
      <c r="F170">
        <f t="shared" si="20"/>
        <v>320</v>
      </c>
      <c r="G170" t="str">
        <f t="shared" si="21"/>
        <v>N/A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</v>
      </c>
      <c r="P171" s="111">
        <v>0.31</v>
      </c>
      <c r="Q171" s="111">
        <v>25</v>
      </c>
      <c r="R171" s="111">
        <v>31</v>
      </c>
      <c r="S171" s="111">
        <v>0.34250000000000003</v>
      </c>
      <c r="T171" s="111">
        <v>0.29799999999999999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2.4900000000000002</v>
      </c>
      <c r="P172" s="111">
        <v>2.2599999999999998</v>
      </c>
      <c r="Q172" s="111">
        <v>25</v>
      </c>
      <c r="R172" s="111">
        <v>32</v>
      </c>
      <c r="S172" s="111">
        <v>1.8149999999999999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1.17</v>
      </c>
      <c r="C173">
        <f t="shared" si="17"/>
        <v>1.1599999999999999</v>
      </c>
      <c r="D173">
        <f t="shared" si="18"/>
        <v>21</v>
      </c>
      <c r="E173" t="str">
        <f t="shared" si="19"/>
        <v>N/A</v>
      </c>
      <c r="F173">
        <f t="shared" si="20"/>
        <v>1.1850000000000001</v>
      </c>
      <c r="G173" t="str">
        <f t="shared" si="21"/>
        <v>N/A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2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4.99</v>
      </c>
      <c r="P175" s="111">
        <v>4.8499999999999996</v>
      </c>
      <c r="Q175" s="111">
        <v>26</v>
      </c>
      <c r="R175" s="111">
        <v>32</v>
      </c>
      <c r="S175" s="111">
        <v>4.71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1.056</v>
      </c>
      <c r="P176" s="111">
        <v>1.038</v>
      </c>
      <c r="Q176" s="111">
        <v>5</v>
      </c>
      <c r="R176" s="111">
        <v>33</v>
      </c>
      <c r="S176" s="111">
        <v>1.0840000000000001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810</v>
      </c>
      <c r="N177" s="111" t="s">
        <v>288</v>
      </c>
      <c r="O177" s="111">
        <v>6.15</v>
      </c>
      <c r="P177" s="111">
        <v>6.44</v>
      </c>
      <c r="Q177" s="111">
        <v>22</v>
      </c>
      <c r="R177" s="111">
        <v>0</v>
      </c>
      <c r="S177" s="111">
        <v>6.33</v>
      </c>
      <c r="T177" s="111">
        <v>6.15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1.2450000000000001</v>
      </c>
      <c r="P180" s="111">
        <v>1.1399999999999999</v>
      </c>
      <c r="Q180" s="111">
        <v>30</v>
      </c>
      <c r="R180" s="111">
        <v>48</v>
      </c>
      <c r="S180" s="111">
        <v>1.1299999999999999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</v>
      </c>
      <c r="P181" s="111">
        <v>3.21</v>
      </c>
      <c r="Q181" s="111">
        <v>27</v>
      </c>
      <c r="R181" s="111">
        <v>13</v>
      </c>
      <c r="S181" s="111">
        <v>2.82</v>
      </c>
      <c r="T181" s="111">
        <v>3.01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</v>
      </c>
      <c r="C182">
        <f t="shared" si="17"/>
        <v>0.42299999999999999</v>
      </c>
      <c r="D182">
        <f t="shared" si="18"/>
        <v>23</v>
      </c>
      <c r="E182">
        <f t="shared" si="19"/>
        <v>13</v>
      </c>
      <c r="F182">
        <f t="shared" si="20"/>
        <v>0.41299999999999998</v>
      </c>
      <c r="G182">
        <f t="shared" si="21"/>
        <v>0.38600000000000001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1.1000000000000001</v>
      </c>
      <c r="C184">
        <f t="shared" si="17"/>
        <v>1.0720000000000001</v>
      </c>
      <c r="D184">
        <f t="shared" si="18"/>
        <v>18</v>
      </c>
      <c r="E184" t="str">
        <f t="shared" si="19"/>
        <v>N/A</v>
      </c>
      <c r="F184">
        <f t="shared" si="20"/>
        <v>1.1379999999999999</v>
      </c>
      <c r="G184" t="str">
        <f t="shared" si="21"/>
        <v>N/A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6.98</v>
      </c>
      <c r="C185">
        <f t="shared" si="17"/>
        <v>6.21</v>
      </c>
      <c r="D185">
        <f t="shared" si="18"/>
        <v>24</v>
      </c>
      <c r="E185" t="str">
        <f t="shared" si="19"/>
        <v>N/A</v>
      </c>
      <c r="F185">
        <f t="shared" si="20"/>
        <v>6.29</v>
      </c>
      <c r="G185" t="str">
        <f t="shared" si="21"/>
        <v>N/A</v>
      </c>
      <c r="H185" s="111"/>
      <c r="N185" s="111" t="s">
        <v>779</v>
      </c>
      <c r="O185" s="111">
        <v>0.40899999999999997</v>
      </c>
      <c r="P185" s="111">
        <v>0.39150000000000001</v>
      </c>
      <c r="Q185" s="111">
        <v>24</v>
      </c>
      <c r="R185" s="111">
        <v>36</v>
      </c>
      <c r="S185" s="111">
        <v>0.39400000000000002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314</v>
      </c>
      <c r="P189" s="111">
        <v>314</v>
      </c>
      <c r="Q189" s="111">
        <v>18</v>
      </c>
      <c r="R189" s="111" t="s">
        <v>71</v>
      </c>
      <c r="S189" s="111">
        <v>320</v>
      </c>
      <c r="T189" s="111" t="s">
        <v>71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17.3</v>
      </c>
      <c r="C190">
        <f t="shared" si="17"/>
        <v>14.48</v>
      </c>
      <c r="D190">
        <f t="shared" si="18"/>
        <v>14</v>
      </c>
      <c r="E190" t="str">
        <f t="shared" si="19"/>
        <v>N/A</v>
      </c>
      <c r="F190">
        <f t="shared" si="20"/>
        <v>15.92</v>
      </c>
      <c r="G190" t="str">
        <f t="shared" si="21"/>
        <v>N/A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2.08</v>
      </c>
      <c r="C191">
        <f t="shared" si="17"/>
        <v>2</v>
      </c>
      <c r="D191">
        <f t="shared" si="18"/>
        <v>14</v>
      </c>
      <c r="E191">
        <f t="shared" si="19"/>
        <v>39</v>
      </c>
      <c r="F191">
        <f t="shared" si="20"/>
        <v>2.1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1.17</v>
      </c>
      <c r="P192" s="111">
        <v>1.1599999999999999</v>
      </c>
      <c r="Q192" s="111">
        <v>21</v>
      </c>
      <c r="R192" s="111" t="s">
        <v>71</v>
      </c>
      <c r="S192" s="111">
        <v>1.1850000000000001</v>
      </c>
      <c r="T192" s="111" t="s">
        <v>71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1.04</v>
      </c>
      <c r="C193">
        <f t="shared" si="17"/>
        <v>0.78</v>
      </c>
      <c r="D193">
        <f t="shared" si="18"/>
        <v>14</v>
      </c>
      <c r="E193" t="str">
        <f t="shared" si="19"/>
        <v>N/A</v>
      </c>
      <c r="F193">
        <f t="shared" si="20"/>
        <v>0.85199999999999998</v>
      </c>
      <c r="G193" t="str">
        <f t="shared" si="21"/>
        <v>N/A</v>
      </c>
      <c r="H193" s="111"/>
      <c r="N193" s="111" t="s">
        <v>299</v>
      </c>
      <c r="O193" s="111">
        <v>1.93</v>
      </c>
      <c r="P193" s="111">
        <v>1.64</v>
      </c>
      <c r="Q193" s="111">
        <v>2</v>
      </c>
      <c r="R193" s="111" t="s">
        <v>71</v>
      </c>
      <c r="S193" s="111">
        <v>1.87</v>
      </c>
      <c r="T193" s="111" t="s">
        <v>71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0.78300000000000003</v>
      </c>
      <c r="C195">
        <f t="shared" si="17"/>
        <v>0.82499999999999996</v>
      </c>
      <c r="D195">
        <f t="shared" si="18"/>
        <v>20</v>
      </c>
      <c r="E195">
        <f t="shared" si="19"/>
        <v>1</v>
      </c>
      <c r="F195">
        <f t="shared" si="20"/>
        <v>0.78800000000000003</v>
      </c>
      <c r="G195">
        <f t="shared" si="21"/>
        <v>0.78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6.4</v>
      </c>
      <c r="C197">
        <f t="shared" ref="C197:C260" si="23">VLOOKUP($A197,$N$5:$U$375,3,FALSE)</f>
        <v>6.67</v>
      </c>
      <c r="D197">
        <f t="shared" ref="D197:D260" si="24">VLOOKUP($A197,$N$5:$U$375,4,FALSE)</f>
        <v>24</v>
      </c>
      <c r="E197">
        <f t="shared" ref="E197:E260" si="25">VLOOKUP($A197,$N$5:$U$375,5,FALSE)</f>
        <v>9</v>
      </c>
      <c r="F197">
        <f t="shared" ref="F197:F260" si="26">VLOOKUP($A197,$N$5:$U$375,6,FALSE)</f>
        <v>6.48</v>
      </c>
      <c r="G197">
        <f t="shared" ref="G197:G260" si="27">VLOOKUP($A197,$N$5:$U$375,7,FALSE)</f>
        <v>6.53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0.9</v>
      </c>
      <c r="C199">
        <f t="shared" si="23"/>
        <v>0.84</v>
      </c>
      <c r="D199">
        <f t="shared" si="24"/>
        <v>25</v>
      </c>
      <c r="E199">
        <f t="shared" si="25"/>
        <v>56</v>
      </c>
      <c r="F199">
        <f t="shared" si="26"/>
        <v>0.9</v>
      </c>
      <c r="G199">
        <f t="shared" si="27"/>
        <v>0.95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0.246</v>
      </c>
      <c r="C200">
        <f t="shared" si="23"/>
        <v>0.20599999999999999</v>
      </c>
      <c r="D200">
        <f t="shared" si="24"/>
        <v>40</v>
      </c>
      <c r="E200" t="str">
        <f t="shared" si="25"/>
        <v>N/A</v>
      </c>
      <c r="F200">
        <f t="shared" si="26"/>
        <v>0.23799999999999999</v>
      </c>
      <c r="G200" t="str">
        <f t="shared" si="27"/>
        <v>N/A</v>
      </c>
      <c r="H200" s="111"/>
      <c r="N200" s="111" t="s">
        <v>137</v>
      </c>
      <c r="O200" s="111">
        <v>0.4</v>
      </c>
      <c r="P200" s="111">
        <v>0.42299999999999999</v>
      </c>
      <c r="Q200" s="111">
        <v>23</v>
      </c>
      <c r="R200" s="111">
        <v>13</v>
      </c>
      <c r="S200" s="111">
        <v>0.41299999999999998</v>
      </c>
      <c r="T200" s="111">
        <v>0.38600000000000001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0.20200000000000001</v>
      </c>
      <c r="C201">
        <f t="shared" si="23"/>
        <v>0.19</v>
      </c>
      <c r="D201">
        <f t="shared" si="24"/>
        <v>2</v>
      </c>
      <c r="E201" t="str">
        <f t="shared" si="25"/>
        <v>N/A</v>
      </c>
      <c r="F201">
        <f t="shared" si="26"/>
        <v>0.218</v>
      </c>
      <c r="G201" t="str">
        <f t="shared" si="27"/>
        <v>N/A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1.1000000000000001</v>
      </c>
      <c r="P202" s="111">
        <v>1.0720000000000001</v>
      </c>
      <c r="Q202" s="111">
        <v>18</v>
      </c>
      <c r="R202" s="111" t="s">
        <v>71</v>
      </c>
      <c r="S202" s="111">
        <v>1.1379999999999999</v>
      </c>
      <c r="T202" s="111" t="s">
        <v>71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1.7</v>
      </c>
      <c r="C203">
        <f t="shared" si="23"/>
        <v>1.64</v>
      </c>
      <c r="D203">
        <f t="shared" si="24"/>
        <v>12</v>
      </c>
      <c r="E203" t="str">
        <f t="shared" si="25"/>
        <v>N/A</v>
      </c>
      <c r="F203">
        <f t="shared" si="26"/>
        <v>1.68</v>
      </c>
      <c r="G203" t="str">
        <f t="shared" si="27"/>
        <v>N/A</v>
      </c>
      <c r="H203" s="111"/>
      <c r="N203" s="111" t="s">
        <v>140</v>
      </c>
      <c r="O203" s="111">
        <v>6.98</v>
      </c>
      <c r="P203" s="111">
        <v>6.21</v>
      </c>
      <c r="Q203" s="111">
        <v>24</v>
      </c>
      <c r="R203" s="111" t="s">
        <v>71</v>
      </c>
      <c r="S203" s="111">
        <v>6.29</v>
      </c>
      <c r="T203" s="111" t="s">
        <v>71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3.96</v>
      </c>
      <c r="C204">
        <f t="shared" si="23"/>
        <v>3.84</v>
      </c>
      <c r="D204">
        <f t="shared" si="24"/>
        <v>28</v>
      </c>
      <c r="E204" t="str">
        <f t="shared" si="25"/>
        <v>N/A</v>
      </c>
      <c r="F204">
        <f t="shared" si="26"/>
        <v>3.03</v>
      </c>
      <c r="G204" t="str">
        <f t="shared" si="27"/>
        <v>N/A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17.3</v>
      </c>
      <c r="P208" s="111">
        <v>14.48</v>
      </c>
      <c r="Q208" s="111">
        <v>14</v>
      </c>
      <c r="R208" s="111" t="s">
        <v>71</v>
      </c>
      <c r="S208" s="111">
        <v>15.92</v>
      </c>
      <c r="T208" s="111" t="s">
        <v>71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0.58499999999999996</v>
      </c>
      <c r="C209">
        <f t="shared" si="23"/>
        <v>0.62</v>
      </c>
      <c r="D209">
        <f t="shared" si="24"/>
        <v>25</v>
      </c>
      <c r="E209">
        <f t="shared" si="25"/>
        <v>3</v>
      </c>
      <c r="F209">
        <f t="shared" si="26"/>
        <v>0.71</v>
      </c>
      <c r="G209">
        <f t="shared" si="27"/>
        <v>0.57499999999999996</v>
      </c>
      <c r="H209" s="111"/>
      <c r="N209" s="111" t="s">
        <v>144</v>
      </c>
      <c r="O209" s="111">
        <v>2.08</v>
      </c>
      <c r="P209" s="111">
        <v>2</v>
      </c>
      <c r="Q209" s="111">
        <v>14</v>
      </c>
      <c r="R209" s="111">
        <v>39</v>
      </c>
      <c r="S209" s="111">
        <v>2.1</v>
      </c>
      <c r="T209" s="111">
        <v>1.92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5</v>
      </c>
      <c r="C211">
        <f t="shared" si="23"/>
        <v>4.5599999999999996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146</v>
      </c>
      <c r="O211" s="111">
        <v>1.04</v>
      </c>
      <c r="P211" s="111">
        <v>0.78</v>
      </c>
      <c r="Q211" s="111">
        <v>14</v>
      </c>
      <c r="R211" s="111" t="s">
        <v>71</v>
      </c>
      <c r="S211" s="111">
        <v>0.85199999999999998</v>
      </c>
      <c r="T211" s="111" t="s">
        <v>71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2.33</v>
      </c>
      <c r="C212">
        <f t="shared" si="23"/>
        <v>2.16</v>
      </c>
      <c r="D212">
        <f t="shared" si="24"/>
        <v>22</v>
      </c>
      <c r="E212" t="str">
        <f t="shared" si="25"/>
        <v>N/A</v>
      </c>
      <c r="F212">
        <f t="shared" si="26"/>
        <v>2.08</v>
      </c>
      <c r="G212" t="str">
        <f t="shared" si="27"/>
        <v>N/A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37.4</v>
      </c>
      <c r="C213">
        <f t="shared" si="23"/>
        <v>33.4</v>
      </c>
      <c r="D213">
        <f t="shared" si="24"/>
        <v>19</v>
      </c>
      <c r="E213">
        <f t="shared" si="25"/>
        <v>49</v>
      </c>
      <c r="F213">
        <f t="shared" si="26"/>
        <v>35.799999999999997</v>
      </c>
      <c r="G213">
        <f t="shared" si="27"/>
        <v>36.6</v>
      </c>
      <c r="H213" s="111"/>
      <c r="N213" s="111" t="s">
        <v>148</v>
      </c>
      <c r="O213" s="111">
        <v>0.78300000000000003</v>
      </c>
      <c r="P213" s="111">
        <v>0.82499999999999996</v>
      </c>
      <c r="Q213" s="111">
        <v>20</v>
      </c>
      <c r="R213" s="111">
        <v>1</v>
      </c>
      <c r="S213" s="111">
        <v>0.78800000000000003</v>
      </c>
      <c r="T213" s="111">
        <v>0.78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6.4</v>
      </c>
      <c r="P215" s="111">
        <v>6.67</v>
      </c>
      <c r="Q215" s="111">
        <v>24</v>
      </c>
      <c r="R215" s="111">
        <v>9</v>
      </c>
      <c r="S215" s="111">
        <v>6.48</v>
      </c>
      <c r="T215" s="111">
        <v>6.53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3.52</v>
      </c>
      <c r="C217">
        <f t="shared" si="23"/>
        <v>3.35</v>
      </c>
      <c r="D217">
        <f t="shared" si="24"/>
        <v>20</v>
      </c>
      <c r="E217" t="str">
        <f t="shared" si="25"/>
        <v>N/A</v>
      </c>
      <c r="F217">
        <f t="shared" si="26"/>
        <v>2.5</v>
      </c>
      <c r="G217" t="str">
        <f t="shared" si="27"/>
        <v>N/A</v>
      </c>
      <c r="H217" s="111"/>
      <c r="N217" s="111" t="s">
        <v>309</v>
      </c>
      <c r="O217" s="111">
        <v>0.9</v>
      </c>
      <c r="P217" s="111">
        <v>0.84</v>
      </c>
      <c r="Q217" s="111">
        <v>25</v>
      </c>
      <c r="R217" s="111">
        <v>56</v>
      </c>
      <c r="S217" s="111">
        <v>0.9</v>
      </c>
      <c r="T217" s="111">
        <v>0.95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0.44</v>
      </c>
      <c r="C218">
        <f t="shared" si="23"/>
        <v>0.433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150</v>
      </c>
      <c r="O218" s="111">
        <v>0.246</v>
      </c>
      <c r="P218" s="111">
        <v>0.20599999999999999</v>
      </c>
      <c r="Q218" s="111">
        <v>40</v>
      </c>
      <c r="R218" s="111" t="s">
        <v>71</v>
      </c>
      <c r="S218" s="111">
        <v>0.23799999999999999</v>
      </c>
      <c r="T218" s="111" t="s">
        <v>71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0.20200000000000001</v>
      </c>
      <c r="P219" s="111">
        <v>0.19</v>
      </c>
      <c r="Q219" s="111">
        <v>2</v>
      </c>
      <c r="R219" s="111" t="s">
        <v>71</v>
      </c>
      <c r="S219" s="111">
        <v>0.218</v>
      </c>
      <c r="T219" s="111" t="s">
        <v>71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1.7</v>
      </c>
      <c r="P221" s="111">
        <v>1.64</v>
      </c>
      <c r="Q221" s="111">
        <v>12</v>
      </c>
      <c r="R221" s="111" t="s">
        <v>71</v>
      </c>
      <c r="S221" s="111">
        <v>1.68</v>
      </c>
      <c r="T221" s="111" t="s">
        <v>71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23.08</v>
      </c>
      <c r="C222">
        <f t="shared" si="23"/>
        <v>22.24</v>
      </c>
      <c r="D222">
        <f t="shared" si="24"/>
        <v>21</v>
      </c>
      <c r="E222">
        <f t="shared" si="25"/>
        <v>33</v>
      </c>
      <c r="F222">
        <f t="shared" si="26"/>
        <v>20.76</v>
      </c>
      <c r="G222">
        <f t="shared" si="27"/>
        <v>21.36</v>
      </c>
      <c r="H222" s="111"/>
      <c r="N222" s="111" t="s">
        <v>313</v>
      </c>
      <c r="O222" s="111">
        <v>3.96</v>
      </c>
      <c r="P222" s="111">
        <v>3.84</v>
      </c>
      <c r="Q222" s="111">
        <v>28</v>
      </c>
      <c r="R222" s="111" t="s">
        <v>71</v>
      </c>
      <c r="S222" s="111">
        <v>3.03</v>
      </c>
      <c r="T222" s="111" t="s">
        <v>71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4</v>
      </c>
      <c r="C223">
        <f t="shared" si="23"/>
        <v>3.8</v>
      </c>
      <c r="D223">
        <f t="shared" si="24"/>
        <v>28</v>
      </c>
      <c r="E223">
        <f t="shared" si="25"/>
        <v>32</v>
      </c>
      <c r="F223">
        <f t="shared" si="26"/>
        <v>3.96</v>
      </c>
      <c r="G223">
        <f t="shared" si="27"/>
        <v>3.63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2.72</v>
      </c>
      <c r="C224">
        <f t="shared" si="23"/>
        <v>2.61</v>
      </c>
      <c r="D224">
        <f t="shared" si="24"/>
        <v>18</v>
      </c>
      <c r="E224">
        <f t="shared" si="25"/>
        <v>31</v>
      </c>
      <c r="F224">
        <f t="shared" si="26"/>
        <v>2.73</v>
      </c>
      <c r="G224">
        <f t="shared" si="27"/>
        <v>2.42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0.51</v>
      </c>
      <c r="C226">
        <f t="shared" si="23"/>
        <v>0.442</v>
      </c>
      <c r="D226">
        <f t="shared" si="24"/>
        <v>7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27.94</v>
      </c>
      <c r="C227">
        <f t="shared" si="23"/>
        <v>29.04</v>
      </c>
      <c r="D227">
        <f t="shared" si="24"/>
        <v>28</v>
      </c>
      <c r="E227">
        <f t="shared" si="25"/>
        <v>0</v>
      </c>
      <c r="F227">
        <f t="shared" si="26"/>
        <v>24.6</v>
      </c>
      <c r="G227">
        <f t="shared" si="27"/>
        <v>27.94</v>
      </c>
      <c r="H227" s="111"/>
      <c r="N227" s="111" t="s">
        <v>318</v>
      </c>
      <c r="O227" s="111">
        <v>0.58499999999999996</v>
      </c>
      <c r="P227" s="111">
        <v>0.62</v>
      </c>
      <c r="Q227" s="111">
        <v>25</v>
      </c>
      <c r="R227" s="111">
        <v>3</v>
      </c>
      <c r="S227" s="111">
        <v>0.71</v>
      </c>
      <c r="T227" s="111">
        <v>0.57499999999999996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5</v>
      </c>
      <c r="P229" s="111">
        <v>4.5599999999999996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2.68</v>
      </c>
      <c r="C230">
        <f t="shared" si="23"/>
        <v>2.4900000000000002</v>
      </c>
      <c r="D230">
        <f t="shared" si="24"/>
        <v>23</v>
      </c>
      <c r="E230">
        <f t="shared" si="25"/>
        <v>31</v>
      </c>
      <c r="F230">
        <f t="shared" si="26"/>
        <v>2.64</v>
      </c>
      <c r="G230">
        <f t="shared" si="27"/>
        <v>2.41</v>
      </c>
      <c r="H230" s="111"/>
      <c r="N230" s="111" t="s">
        <v>152</v>
      </c>
      <c r="O230" s="111">
        <v>2.33</v>
      </c>
      <c r="P230" s="111">
        <v>2.16</v>
      </c>
      <c r="Q230" s="111">
        <v>22</v>
      </c>
      <c r="R230" s="111" t="s">
        <v>71</v>
      </c>
      <c r="S230" s="111">
        <v>2.08</v>
      </c>
      <c r="T230" s="111" t="s">
        <v>71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16</v>
      </c>
      <c r="E231">
        <f t="shared" si="25"/>
        <v>13</v>
      </c>
      <c r="F231">
        <f t="shared" si="26"/>
        <v>0.59499999999999997</v>
      </c>
      <c r="G231">
        <f t="shared" si="27"/>
        <v>0.54</v>
      </c>
      <c r="H231" s="111"/>
      <c r="N231" s="111" t="s">
        <v>153</v>
      </c>
      <c r="O231" s="111">
        <v>37.4</v>
      </c>
      <c r="P231" s="111">
        <v>33.4</v>
      </c>
      <c r="Q231" s="111">
        <v>19</v>
      </c>
      <c r="R231" s="111">
        <v>49</v>
      </c>
      <c r="S231" s="111">
        <v>35.799999999999997</v>
      </c>
      <c r="T231" s="111">
        <v>36.6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45.1</v>
      </c>
      <c r="C232">
        <f t="shared" si="23"/>
        <v>43.12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3.02</v>
      </c>
      <c r="C233">
        <f t="shared" si="23"/>
        <v>2.9</v>
      </c>
      <c r="D233">
        <f t="shared" si="24"/>
        <v>40</v>
      </c>
      <c r="E233" t="str">
        <f t="shared" si="25"/>
        <v>N/A</v>
      </c>
      <c r="F233">
        <f t="shared" si="26"/>
        <v>3.12</v>
      </c>
      <c r="G233" t="str">
        <f t="shared" si="27"/>
        <v>N/A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0.65</v>
      </c>
      <c r="C234">
        <f t="shared" si="23"/>
        <v>0.7</v>
      </c>
      <c r="D234" t="str">
        <f t="shared" si="24"/>
        <v>N/A</v>
      </c>
      <c r="E234" t="str">
        <f t="shared" si="25"/>
        <v>N/A</v>
      </c>
      <c r="F234" t="str">
        <f t="shared" si="26"/>
        <v>N/A</v>
      </c>
      <c r="G234" t="str">
        <f t="shared" si="27"/>
        <v>N/A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3.52</v>
      </c>
      <c r="P235" s="111">
        <v>3.35</v>
      </c>
      <c r="Q235" s="111">
        <v>20</v>
      </c>
      <c r="R235" s="111" t="s">
        <v>71</v>
      </c>
      <c r="S235" s="111">
        <v>2.5</v>
      </c>
      <c r="T235" s="111" t="s">
        <v>71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781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0.44</v>
      </c>
      <c r="P237" s="111">
        <v>0.433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23.08</v>
      </c>
      <c r="P241" s="111">
        <v>22.24</v>
      </c>
      <c r="Q241" s="111">
        <v>21</v>
      </c>
      <c r="R241" s="111">
        <v>33</v>
      </c>
      <c r="S241" s="111">
        <v>20.76</v>
      </c>
      <c r="T241" s="111">
        <v>21.36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0.42</v>
      </c>
      <c r="C242">
        <f t="shared" si="23"/>
        <v>0.48</v>
      </c>
      <c r="D242">
        <f t="shared" si="24"/>
        <v>10</v>
      </c>
      <c r="E242">
        <f t="shared" si="25"/>
        <v>0</v>
      </c>
      <c r="F242">
        <f t="shared" si="26"/>
        <v>0.47799999999999998</v>
      </c>
      <c r="G242">
        <f t="shared" si="27"/>
        <v>0.42</v>
      </c>
      <c r="H242" s="111"/>
      <c r="N242" s="111" t="s">
        <v>159</v>
      </c>
      <c r="O242" s="111">
        <v>4</v>
      </c>
      <c r="P242" s="111">
        <v>3.8</v>
      </c>
      <c r="Q242" s="111">
        <v>28</v>
      </c>
      <c r="R242" s="111">
        <v>32</v>
      </c>
      <c r="S242" s="111">
        <v>3.96</v>
      </c>
      <c r="T242" s="111">
        <v>3.63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2.72</v>
      </c>
      <c r="P243" s="111">
        <v>2.61</v>
      </c>
      <c r="Q243" s="111">
        <v>18</v>
      </c>
      <c r="R243" s="111">
        <v>31</v>
      </c>
      <c r="S243" s="111">
        <v>2.73</v>
      </c>
      <c r="T243" s="111">
        <v>2.42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44.9</v>
      </c>
      <c r="C245">
        <f t="shared" si="23"/>
        <v>44.75</v>
      </c>
      <c r="D245">
        <f t="shared" si="24"/>
        <v>39</v>
      </c>
      <c r="E245" t="str">
        <f t="shared" si="25"/>
        <v>N/A</v>
      </c>
      <c r="F245">
        <f t="shared" si="26"/>
        <v>34.1</v>
      </c>
      <c r="G245" t="str">
        <f t="shared" si="27"/>
        <v>N/A</v>
      </c>
      <c r="H245" s="111"/>
      <c r="N245" s="111" t="s">
        <v>162</v>
      </c>
      <c r="O245" s="111">
        <v>0.51</v>
      </c>
      <c r="P245" s="111">
        <v>0.442</v>
      </c>
      <c r="Q245" s="111">
        <v>7</v>
      </c>
      <c r="R245" s="111" t="s">
        <v>71</v>
      </c>
      <c r="S245" s="111">
        <v>0.48199999999999998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32</v>
      </c>
      <c r="C246">
        <f t="shared" si="23"/>
        <v>33.6</v>
      </c>
      <c r="D246">
        <f t="shared" si="24"/>
        <v>26</v>
      </c>
      <c r="E246">
        <f t="shared" si="25"/>
        <v>5</v>
      </c>
      <c r="F246">
        <f t="shared" si="26"/>
        <v>28.8</v>
      </c>
      <c r="G246">
        <f t="shared" si="27"/>
        <v>32.4</v>
      </c>
      <c r="H246" s="111"/>
      <c r="N246" s="111" t="s">
        <v>163</v>
      </c>
      <c r="O246" s="111">
        <v>27.94</v>
      </c>
      <c r="P246" s="111">
        <v>29.04</v>
      </c>
      <c r="Q246" s="111">
        <v>28</v>
      </c>
      <c r="R246" s="111">
        <v>0</v>
      </c>
      <c r="S246" s="111">
        <v>24.6</v>
      </c>
      <c r="T246" s="111">
        <v>27.94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2.2999999999999998</v>
      </c>
      <c r="C247">
        <f t="shared" si="23"/>
        <v>2.25</v>
      </c>
      <c r="D247">
        <f t="shared" si="24"/>
        <v>8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782</v>
      </c>
      <c r="O247" s="111">
        <v>3.92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783</v>
      </c>
      <c r="V247" s="111" t="s">
        <v>412</v>
      </c>
    </row>
    <row r="248" spans="1:22" x14ac:dyDescent="0.2">
      <c r="A248" s="111" t="s">
        <v>169</v>
      </c>
      <c r="B248">
        <f t="shared" si="22"/>
        <v>20.100000000000001</v>
      </c>
      <c r="C248">
        <f t="shared" si="23"/>
        <v>19.89</v>
      </c>
      <c r="D248">
        <f t="shared" si="24"/>
        <v>25</v>
      </c>
      <c r="E248">
        <f t="shared" si="25"/>
        <v>32</v>
      </c>
      <c r="F248">
        <f t="shared" si="26"/>
        <v>18.91</v>
      </c>
      <c r="G248">
        <f t="shared" si="27"/>
        <v>17.38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2.74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2.68</v>
      </c>
      <c r="P250" s="111">
        <v>2.4900000000000002</v>
      </c>
      <c r="Q250" s="111">
        <v>23</v>
      </c>
      <c r="R250" s="111">
        <v>31</v>
      </c>
      <c r="S250" s="111">
        <v>2.64</v>
      </c>
      <c r="T250" s="111">
        <v>2.41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16.89</v>
      </c>
      <c r="C251">
        <f t="shared" si="23"/>
        <v>14.08</v>
      </c>
      <c r="D251">
        <f t="shared" si="24"/>
        <v>25</v>
      </c>
      <c r="E251">
        <f t="shared" si="25"/>
        <v>31</v>
      </c>
      <c r="F251">
        <f t="shared" si="26"/>
        <v>15.79</v>
      </c>
      <c r="G251">
        <f t="shared" si="27"/>
        <v>14.08</v>
      </c>
      <c r="H251" s="111"/>
      <c r="N251" s="111" t="s">
        <v>326</v>
      </c>
      <c r="O251" s="111">
        <v>0.51</v>
      </c>
      <c r="P251" s="111">
        <v>0.59499999999999997</v>
      </c>
      <c r="Q251" s="111">
        <v>16</v>
      </c>
      <c r="R251" s="111">
        <v>13</v>
      </c>
      <c r="S251" s="111">
        <v>0.59499999999999997</v>
      </c>
      <c r="T251" s="111">
        <v>0.54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11.6</v>
      </c>
      <c r="C252">
        <f t="shared" si="23"/>
        <v>11.3</v>
      </c>
      <c r="D252">
        <f t="shared" si="24"/>
        <v>18</v>
      </c>
      <c r="E252">
        <f t="shared" si="25"/>
        <v>32</v>
      </c>
      <c r="F252">
        <f t="shared" si="26"/>
        <v>11.4</v>
      </c>
      <c r="G252">
        <f t="shared" si="27"/>
        <v>11.9</v>
      </c>
      <c r="H252" s="111"/>
      <c r="N252" s="111" t="s">
        <v>164</v>
      </c>
      <c r="O252" s="111">
        <v>45.1</v>
      </c>
      <c r="P252" s="111">
        <v>43.12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0.84599999999999997</v>
      </c>
      <c r="C253">
        <f t="shared" si="23"/>
        <v>0.77</v>
      </c>
      <c r="D253">
        <f t="shared" si="24"/>
        <v>9</v>
      </c>
      <c r="E253">
        <f t="shared" si="25"/>
        <v>13</v>
      </c>
      <c r="F253">
        <f t="shared" si="26"/>
        <v>0.83</v>
      </c>
      <c r="G253">
        <f t="shared" si="27"/>
        <v>0.77</v>
      </c>
      <c r="H253" s="111"/>
      <c r="N253" s="111" t="s">
        <v>327</v>
      </c>
      <c r="O253" s="111">
        <v>3.02</v>
      </c>
      <c r="P253" s="111">
        <v>2.9</v>
      </c>
      <c r="Q253" s="111">
        <v>40</v>
      </c>
      <c r="R253" s="111" t="s">
        <v>71</v>
      </c>
      <c r="S253" s="111">
        <v>3.12</v>
      </c>
      <c r="T253" s="111" t="s">
        <v>71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0.65</v>
      </c>
      <c r="P254" s="111">
        <v>0.7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2.65</v>
      </c>
      <c r="C255">
        <f t="shared" si="23"/>
        <v>2.76</v>
      </c>
      <c r="D255">
        <f t="shared" si="24"/>
        <v>12</v>
      </c>
      <c r="E255">
        <f t="shared" si="25"/>
        <v>0</v>
      </c>
      <c r="F255">
        <f t="shared" si="26"/>
        <v>2.57</v>
      </c>
      <c r="G255">
        <f t="shared" si="27"/>
        <v>2.65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5.5940000000000003</v>
      </c>
      <c r="C258">
        <f t="shared" si="23"/>
        <v>5.3319999999999999</v>
      </c>
      <c r="D258">
        <f t="shared" si="24"/>
        <v>22</v>
      </c>
      <c r="E258">
        <f t="shared" si="25"/>
        <v>36</v>
      </c>
      <c r="F258">
        <f t="shared" si="26"/>
        <v>4.9000000000000004</v>
      </c>
      <c r="G258">
        <f t="shared" si="27"/>
        <v>5.048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5.68</v>
      </c>
      <c r="C260">
        <f t="shared" si="23"/>
        <v>6.4</v>
      </c>
      <c r="D260">
        <f t="shared" si="24"/>
        <v>25</v>
      </c>
      <c r="E260">
        <f t="shared" si="25"/>
        <v>0</v>
      </c>
      <c r="F260">
        <f t="shared" si="26"/>
        <v>5.41</v>
      </c>
      <c r="G260">
        <f t="shared" si="27"/>
        <v>5.68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9</v>
      </c>
      <c r="C262">
        <f t="shared" si="29"/>
        <v>8.52</v>
      </c>
      <c r="D262">
        <f t="shared" si="30"/>
        <v>9</v>
      </c>
      <c r="E262">
        <f t="shared" si="31"/>
        <v>31</v>
      </c>
      <c r="F262">
        <f t="shared" si="32"/>
        <v>8.86</v>
      </c>
      <c r="G262">
        <f t="shared" si="33"/>
        <v>7.6</v>
      </c>
      <c r="H262" s="111"/>
      <c r="N262" s="111" t="s">
        <v>335</v>
      </c>
      <c r="O262" s="111">
        <v>0.42</v>
      </c>
      <c r="P262" s="111">
        <v>0.48</v>
      </c>
      <c r="Q262" s="111">
        <v>10</v>
      </c>
      <c r="R262" s="111">
        <v>0</v>
      </c>
      <c r="S262" s="111">
        <v>0.47799999999999998</v>
      </c>
      <c r="T262" s="111">
        <v>0.42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44.9</v>
      </c>
      <c r="P265" s="111">
        <v>44.75</v>
      </c>
      <c r="Q265" s="111">
        <v>39</v>
      </c>
      <c r="R265" s="111" t="s">
        <v>71</v>
      </c>
      <c r="S265" s="111">
        <v>34.1</v>
      </c>
      <c r="T265" s="111" t="s">
        <v>71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14.9</v>
      </c>
      <c r="C266">
        <f t="shared" si="29"/>
        <v>14.5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167</v>
      </c>
      <c r="O266" s="111">
        <v>32</v>
      </c>
      <c r="P266" s="111">
        <v>33.6</v>
      </c>
      <c r="Q266" s="111">
        <v>26</v>
      </c>
      <c r="R266" s="111">
        <v>5</v>
      </c>
      <c r="S266" s="111">
        <v>28.8</v>
      </c>
      <c r="T266" s="111">
        <v>32.4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3.8</v>
      </c>
      <c r="C267">
        <f t="shared" si="29"/>
        <v>3.91</v>
      </c>
      <c r="D267">
        <f t="shared" si="30"/>
        <v>19</v>
      </c>
      <c r="E267">
        <f t="shared" si="31"/>
        <v>18</v>
      </c>
      <c r="F267">
        <f t="shared" si="32"/>
        <v>3.9649999999999999</v>
      </c>
      <c r="G267">
        <f t="shared" si="33"/>
        <v>3.81</v>
      </c>
      <c r="H267" s="111"/>
      <c r="N267" s="111" t="s">
        <v>168</v>
      </c>
      <c r="O267" s="111">
        <v>2.2999999999999998</v>
      </c>
      <c r="P267" s="111">
        <v>2.25</v>
      </c>
      <c r="Q267" s="111">
        <v>8</v>
      </c>
      <c r="R267" s="111" t="s">
        <v>71</v>
      </c>
      <c r="S267" s="111">
        <v>2.3199999999999998</v>
      </c>
      <c r="T267" s="111" t="s">
        <v>71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806</v>
      </c>
      <c r="O268" s="111">
        <v>1.355</v>
      </c>
      <c r="P268" s="111">
        <v>1.135</v>
      </c>
      <c r="Q268" s="111">
        <v>28</v>
      </c>
      <c r="R268" s="111" t="s">
        <v>71</v>
      </c>
      <c r="S268" s="111">
        <v>1.1850000000000001</v>
      </c>
      <c r="T268" s="111" t="s">
        <v>71</v>
      </c>
      <c r="U268" s="111" t="s">
        <v>806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20.100000000000001</v>
      </c>
      <c r="P269" s="111">
        <v>19.89</v>
      </c>
      <c r="Q269" s="111">
        <v>25</v>
      </c>
      <c r="R269" s="111">
        <v>32</v>
      </c>
      <c r="S269" s="111">
        <v>18.91</v>
      </c>
      <c r="T269" s="111">
        <v>17.38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784</v>
      </c>
      <c r="O270" s="111">
        <v>19</v>
      </c>
      <c r="P270" s="111">
        <v>16.2</v>
      </c>
      <c r="Q270" s="111">
        <v>28</v>
      </c>
      <c r="R270" s="111">
        <v>32</v>
      </c>
      <c r="S270" s="111">
        <v>14.6</v>
      </c>
      <c r="T270" s="111">
        <v>14.02</v>
      </c>
      <c r="U270" s="111" t="s">
        <v>784</v>
      </c>
      <c r="V270" s="111" t="s">
        <v>412</v>
      </c>
    </row>
    <row r="271" spans="1:22" x14ac:dyDescent="0.2">
      <c r="A271" s="111" t="s">
        <v>352</v>
      </c>
      <c r="B271">
        <f t="shared" si="28"/>
        <v>0.246</v>
      </c>
      <c r="C271">
        <f t="shared" si="29"/>
        <v>0.216</v>
      </c>
      <c r="D271">
        <f t="shared" si="30"/>
        <v>20</v>
      </c>
      <c r="E271">
        <f t="shared" si="31"/>
        <v>25</v>
      </c>
      <c r="F271">
        <f t="shared" si="32"/>
        <v>0.23</v>
      </c>
      <c r="G271">
        <f t="shared" si="33"/>
        <v>0.21</v>
      </c>
      <c r="H271" s="111"/>
      <c r="N271" s="111" t="s">
        <v>338</v>
      </c>
      <c r="O271" s="111">
        <v>2.74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16.89</v>
      </c>
      <c r="P273" s="111">
        <v>14.08</v>
      </c>
      <c r="Q273" s="111">
        <v>25</v>
      </c>
      <c r="R273" s="111">
        <v>31</v>
      </c>
      <c r="S273" s="111">
        <v>15.79</v>
      </c>
      <c r="T273" s="111">
        <v>14.08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5.78</v>
      </c>
      <c r="C274">
        <f t="shared" si="29"/>
        <v>5.52</v>
      </c>
      <c r="D274">
        <f t="shared" si="30"/>
        <v>21</v>
      </c>
      <c r="E274">
        <f t="shared" si="31"/>
        <v>31</v>
      </c>
      <c r="F274">
        <f t="shared" si="32"/>
        <v>5.45</v>
      </c>
      <c r="G274">
        <f t="shared" si="33"/>
        <v>4.92</v>
      </c>
      <c r="H274" s="111"/>
      <c r="N274" s="111" t="s">
        <v>171</v>
      </c>
      <c r="O274" s="111">
        <v>11.6</v>
      </c>
      <c r="P274" s="111">
        <v>11.3</v>
      </c>
      <c r="Q274" s="111">
        <v>18</v>
      </c>
      <c r="R274" s="111">
        <v>32</v>
      </c>
      <c r="S274" s="111">
        <v>11.4</v>
      </c>
      <c r="T274" s="111">
        <v>11.9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0.84599999999999997</v>
      </c>
      <c r="P275" s="111">
        <v>0.77</v>
      </c>
      <c r="Q275" s="111">
        <v>9</v>
      </c>
      <c r="R275" s="111">
        <v>13</v>
      </c>
      <c r="S275" s="111">
        <v>0.83</v>
      </c>
      <c r="T275" s="111">
        <v>0.77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2.65</v>
      </c>
      <c r="P277" s="111">
        <v>2.76</v>
      </c>
      <c r="Q277" s="111">
        <v>12</v>
      </c>
      <c r="R277" s="111">
        <v>0</v>
      </c>
      <c r="S277" s="111">
        <v>2.57</v>
      </c>
      <c r="T277" s="111">
        <v>2.65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3439.7</v>
      </c>
      <c r="C279">
        <f t="shared" si="29"/>
        <v>2755.49</v>
      </c>
      <c r="D279">
        <f t="shared" si="30"/>
        <v>22</v>
      </c>
      <c r="E279">
        <f t="shared" si="31"/>
        <v>28</v>
      </c>
      <c r="F279">
        <f t="shared" si="32"/>
        <v>3138.3400999999999</v>
      </c>
      <c r="G279">
        <f t="shared" si="33"/>
        <v>2800.6201000000001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5.5940000000000003</v>
      </c>
      <c r="P280" s="111">
        <v>5.3319999999999999</v>
      </c>
      <c r="Q280" s="111">
        <v>22</v>
      </c>
      <c r="R280" s="111">
        <v>36</v>
      </c>
      <c r="S280" s="111">
        <v>4.9000000000000004</v>
      </c>
      <c r="T280" s="111">
        <v>5.048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13.14</v>
      </c>
      <c r="C282">
        <f t="shared" si="29"/>
        <v>14.04</v>
      </c>
      <c r="D282">
        <f t="shared" si="30"/>
        <v>27</v>
      </c>
      <c r="E282">
        <f t="shared" si="31"/>
        <v>1</v>
      </c>
      <c r="F282">
        <f t="shared" si="32"/>
        <v>12.6</v>
      </c>
      <c r="G282">
        <f t="shared" si="33"/>
        <v>13.44</v>
      </c>
      <c r="H282" s="111"/>
      <c r="N282" s="111" t="s">
        <v>345</v>
      </c>
      <c r="O282" s="111">
        <v>5.68</v>
      </c>
      <c r="P282" s="111">
        <v>6.4</v>
      </c>
      <c r="Q282" s="111">
        <v>25</v>
      </c>
      <c r="R282" s="111">
        <v>0</v>
      </c>
      <c r="S282" s="111">
        <v>5.41</v>
      </c>
      <c r="T282" s="111">
        <v>5.68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9</v>
      </c>
      <c r="P284" s="111">
        <v>8.52</v>
      </c>
      <c r="Q284" s="111">
        <v>9</v>
      </c>
      <c r="R284" s="111">
        <v>31</v>
      </c>
      <c r="S284" s="111">
        <v>8.86</v>
      </c>
      <c r="T284" s="111">
        <v>7.6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0.31900000000000001</v>
      </c>
      <c r="C287">
        <f t="shared" si="29"/>
        <v>0.32600000000000001</v>
      </c>
      <c r="D287" t="str">
        <f t="shared" si="30"/>
        <v>N/A</v>
      </c>
      <c r="E287" t="str">
        <f t="shared" si="31"/>
        <v>N/A</v>
      </c>
      <c r="F287" t="str">
        <f t="shared" si="32"/>
        <v>N/A</v>
      </c>
      <c r="G287" t="str">
        <f t="shared" si="33"/>
        <v>N/A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14.9</v>
      </c>
      <c r="P288" s="111">
        <v>14.5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3.8</v>
      </c>
      <c r="P289" s="111">
        <v>3.91</v>
      </c>
      <c r="Q289" s="111">
        <v>19</v>
      </c>
      <c r="R289" s="111">
        <v>18</v>
      </c>
      <c r="S289" s="111">
        <v>3.9649999999999999</v>
      </c>
      <c r="T289" s="111">
        <v>3.81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1.37</v>
      </c>
      <c r="C290">
        <f t="shared" si="29"/>
        <v>1.3049999999999999</v>
      </c>
      <c r="D290">
        <f t="shared" si="30"/>
        <v>21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6.26</v>
      </c>
      <c r="C293">
        <f t="shared" si="29"/>
        <v>6.12</v>
      </c>
      <c r="D293">
        <f t="shared" si="30"/>
        <v>22</v>
      </c>
      <c r="E293">
        <f t="shared" si="31"/>
        <v>37</v>
      </c>
      <c r="F293">
        <f t="shared" si="32"/>
        <v>5.88</v>
      </c>
      <c r="G293">
        <f t="shared" si="33"/>
        <v>6.12</v>
      </c>
      <c r="N293" s="111" t="s">
        <v>352</v>
      </c>
      <c r="O293" s="111">
        <v>0.246</v>
      </c>
      <c r="P293" s="111">
        <v>0.216</v>
      </c>
      <c r="Q293" s="111">
        <v>20</v>
      </c>
      <c r="R293" s="111">
        <v>25</v>
      </c>
      <c r="S293" s="111">
        <v>0.23</v>
      </c>
      <c r="T293" s="111">
        <v>0.21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0.50600000000000001</v>
      </c>
      <c r="C294">
        <f t="shared" si="29"/>
        <v>0.54200000000000004</v>
      </c>
      <c r="D294">
        <f t="shared" si="30"/>
        <v>9</v>
      </c>
      <c r="E294">
        <f t="shared" si="31"/>
        <v>0</v>
      </c>
      <c r="F294">
        <f t="shared" si="32"/>
        <v>0.54400000000000004</v>
      </c>
      <c r="G294">
        <f t="shared" si="33"/>
        <v>0.50600000000000001</v>
      </c>
      <c r="N294" s="111" t="s">
        <v>785</v>
      </c>
      <c r="O294" s="111">
        <v>1.276</v>
      </c>
      <c r="P294" s="111">
        <v>1.198</v>
      </c>
      <c r="Q294" s="111">
        <v>7</v>
      </c>
      <c r="R294" s="111">
        <v>33</v>
      </c>
      <c r="S294" s="111">
        <v>1.256</v>
      </c>
      <c r="T294" s="111">
        <v>1.246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>
        <f t="shared" si="29"/>
        <v>0.14000000000000001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5.78</v>
      </c>
      <c r="P297" s="111">
        <v>5.52</v>
      </c>
      <c r="Q297" s="111">
        <v>21</v>
      </c>
      <c r="R297" s="111">
        <v>31</v>
      </c>
      <c r="S297" s="111">
        <v>5.45</v>
      </c>
      <c r="T297" s="111">
        <v>4.92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786</v>
      </c>
      <c r="O298" s="111">
        <v>6.05</v>
      </c>
      <c r="P298" s="111">
        <v>5.9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4.74</v>
      </c>
      <c r="P300" s="111">
        <v>4.38</v>
      </c>
      <c r="Q300" s="111">
        <v>27</v>
      </c>
      <c r="R300" s="111">
        <v>32</v>
      </c>
      <c r="S300" s="111">
        <v>4.3600000000000003</v>
      </c>
      <c r="T300" s="111">
        <v>4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797</v>
      </c>
      <c r="V301" s="111" t="s">
        <v>412</v>
      </c>
    </row>
    <row r="302" spans="1:22" x14ac:dyDescent="0.2">
      <c r="A302" s="141" t="s">
        <v>438</v>
      </c>
      <c r="B302">
        <f t="shared" si="28"/>
        <v>4.74</v>
      </c>
      <c r="C302">
        <f t="shared" si="29"/>
        <v>4.38</v>
      </c>
      <c r="D302">
        <f t="shared" si="30"/>
        <v>27</v>
      </c>
      <c r="E302">
        <f t="shared" si="31"/>
        <v>32</v>
      </c>
      <c r="F302">
        <f t="shared" si="32"/>
        <v>4.3600000000000003</v>
      </c>
      <c r="G302">
        <f t="shared" si="33"/>
        <v>4</v>
      </c>
      <c r="N302" s="111" t="s">
        <v>787</v>
      </c>
      <c r="O302" s="111">
        <v>1.635</v>
      </c>
      <c r="P302" s="111">
        <v>1.5449999999999999</v>
      </c>
      <c r="Q302" s="111">
        <v>24</v>
      </c>
      <c r="R302" s="111" t="s">
        <v>71</v>
      </c>
      <c r="S302" s="111">
        <v>1.605</v>
      </c>
      <c r="T302" s="111" t="s">
        <v>71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39.9</v>
      </c>
      <c r="C304">
        <f t="shared" si="29"/>
        <v>39.799999999999997</v>
      </c>
      <c r="D304">
        <f t="shared" si="30"/>
        <v>26</v>
      </c>
      <c r="E304">
        <f t="shared" si="31"/>
        <v>32</v>
      </c>
      <c r="F304">
        <f t="shared" si="32"/>
        <v>40.700000000000003</v>
      </c>
      <c r="G304">
        <f t="shared" si="33"/>
        <v>39.5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3439.7</v>
      </c>
      <c r="P305" s="111">
        <v>2755.49</v>
      </c>
      <c r="Q305" s="111">
        <v>22</v>
      </c>
      <c r="R305" s="111">
        <v>28</v>
      </c>
      <c r="S305" s="111">
        <v>3138.3400999999999</v>
      </c>
      <c r="T305" s="111">
        <v>2800.6201000000001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1.18</v>
      </c>
      <c r="C307">
        <f t="shared" si="29"/>
        <v>1.24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788</v>
      </c>
      <c r="O307" s="111">
        <v>0.19980000000000001</v>
      </c>
      <c r="P307" s="111">
        <v>0.2135</v>
      </c>
      <c r="Q307" s="111" t="s">
        <v>71</v>
      </c>
      <c r="R307" s="111">
        <v>36</v>
      </c>
      <c r="S307" s="111" t="s">
        <v>71</v>
      </c>
      <c r="T307" s="111">
        <v>0.22500000000000001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1.39</v>
      </c>
      <c r="C309">
        <f t="shared" si="29"/>
        <v>1.22</v>
      </c>
      <c r="D309">
        <f t="shared" si="30"/>
        <v>2</v>
      </c>
      <c r="E309">
        <f t="shared" si="31"/>
        <v>12</v>
      </c>
      <c r="F309">
        <f t="shared" si="32"/>
        <v>1.33</v>
      </c>
      <c r="G309">
        <f t="shared" si="33"/>
        <v>1.24</v>
      </c>
      <c r="N309" s="111" t="s">
        <v>789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0.63500000000000001</v>
      </c>
      <c r="C310">
        <f t="shared" si="29"/>
        <v>0.56499999999999995</v>
      </c>
      <c r="D310">
        <f t="shared" si="30"/>
        <v>7</v>
      </c>
      <c r="E310">
        <f t="shared" si="31"/>
        <v>31</v>
      </c>
      <c r="F310">
        <f t="shared" si="32"/>
        <v>0.79</v>
      </c>
      <c r="G310">
        <f t="shared" si="33"/>
        <v>0.69499999999999995</v>
      </c>
      <c r="N310" s="111" t="s">
        <v>180</v>
      </c>
      <c r="O310" s="111">
        <v>13.14</v>
      </c>
      <c r="P310" s="111">
        <v>14.04</v>
      </c>
      <c r="Q310" s="111">
        <v>27</v>
      </c>
      <c r="R310" s="111">
        <v>1</v>
      </c>
      <c r="S310" s="111">
        <v>12.6</v>
      </c>
      <c r="T310" s="111">
        <v>13.44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0.23</v>
      </c>
      <c r="C314">
        <f t="shared" si="29"/>
        <v>0.248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0.378</v>
      </c>
      <c r="C315">
        <f t="shared" si="29"/>
        <v>0.34</v>
      </c>
      <c r="D315">
        <f t="shared" si="30"/>
        <v>15</v>
      </c>
      <c r="E315">
        <f t="shared" si="31"/>
        <v>32</v>
      </c>
      <c r="F315">
        <f t="shared" si="32"/>
        <v>0.36399999999999999</v>
      </c>
      <c r="G315">
        <f t="shared" si="33"/>
        <v>0.34799999999999998</v>
      </c>
      <c r="N315" s="111" t="s">
        <v>365</v>
      </c>
      <c r="O315" s="111">
        <v>0.31900000000000001</v>
      </c>
      <c r="P315" s="111">
        <v>0.32600000000000001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1.37</v>
      </c>
      <c r="P318" s="111">
        <v>1.3049999999999999</v>
      </c>
      <c r="Q318" s="111">
        <v>21</v>
      </c>
      <c r="R318" s="111" t="s">
        <v>71</v>
      </c>
      <c r="S318" s="111">
        <v>1.36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44" t="s">
        <v>806</v>
      </c>
      <c r="B319">
        <f t="shared" si="28"/>
        <v>1.355</v>
      </c>
      <c r="C319">
        <f t="shared" si="29"/>
        <v>1.135</v>
      </c>
      <c r="D319">
        <f t="shared" si="30"/>
        <v>28</v>
      </c>
      <c r="E319" t="str">
        <f t="shared" si="31"/>
        <v>N/A</v>
      </c>
      <c r="F319">
        <f t="shared" si="32"/>
        <v>1.1850000000000001</v>
      </c>
      <c r="G319" t="str">
        <f t="shared" si="33"/>
        <v>N/A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6.26</v>
      </c>
      <c r="P321" s="111">
        <v>6.12</v>
      </c>
      <c r="Q321" s="111">
        <v>22</v>
      </c>
      <c r="R321" s="111">
        <v>37</v>
      </c>
      <c r="S321" s="111">
        <v>5.88</v>
      </c>
      <c r="T321" s="111">
        <v>6.12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0.50600000000000001</v>
      </c>
      <c r="P322" s="111">
        <v>0.54200000000000004</v>
      </c>
      <c r="Q322" s="111">
        <v>9</v>
      </c>
      <c r="R322" s="111">
        <v>0</v>
      </c>
      <c r="S322" s="111">
        <v>0.54400000000000004</v>
      </c>
      <c r="T322" s="111">
        <v>0.50600000000000001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0.13800000000000001</v>
      </c>
      <c r="P325" s="111">
        <v>0.14000000000000001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2.25</v>
      </c>
      <c r="C330">
        <f t="shared" si="35"/>
        <v>2.125</v>
      </c>
      <c r="D330">
        <f t="shared" si="36"/>
        <v>25</v>
      </c>
      <c r="E330">
        <f t="shared" si="37"/>
        <v>33</v>
      </c>
      <c r="F330">
        <f t="shared" si="38"/>
        <v>1.964</v>
      </c>
      <c r="G330">
        <f t="shared" si="39"/>
        <v>2.0649999999999999</v>
      </c>
      <c r="H330" s="111"/>
      <c r="N330" s="111" t="s">
        <v>790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39.9</v>
      </c>
      <c r="P333" s="111">
        <v>39.799999999999997</v>
      </c>
      <c r="Q333" s="111">
        <v>26</v>
      </c>
      <c r="R333" s="111">
        <v>32</v>
      </c>
      <c r="S333" s="111">
        <v>40.700000000000003</v>
      </c>
      <c r="T333" s="111">
        <v>39.5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1.18</v>
      </c>
      <c r="P336" s="111">
        <v>1.24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791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1.39</v>
      </c>
      <c r="P339" s="111">
        <v>1.22</v>
      </c>
      <c r="Q339" s="111">
        <v>2</v>
      </c>
      <c r="R339" s="111">
        <v>12</v>
      </c>
      <c r="S339" s="111">
        <v>1.33</v>
      </c>
      <c r="T339" s="111">
        <v>1.24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1.6850000000000001</v>
      </c>
      <c r="C341">
        <f>VLOOKUP($A341,$N$5:$U$375,3,FALSE)</f>
        <v>1.47</v>
      </c>
      <c r="D341">
        <f>VLOOKUP($A341,$N$5:$U$375,4,FALSE)</f>
        <v>22</v>
      </c>
      <c r="E341" t="str">
        <f>VLOOKUP($A341,$N$5:$U$375,5,FALSE)</f>
        <v>N/A</v>
      </c>
      <c r="F341">
        <f>VLOOKUP($A341,$N$5:$U$375,6,FALSE)</f>
        <v>1.7450000000000001</v>
      </c>
      <c r="G341" t="str">
        <f>VLOOKUP($A341,$N$5:$U$375,7,FALSE)</f>
        <v>N/A</v>
      </c>
      <c r="H341" s="111"/>
      <c r="N341" s="111" t="s">
        <v>378</v>
      </c>
      <c r="O341" s="111">
        <v>0.63500000000000001</v>
      </c>
      <c r="P341" s="111">
        <v>0.56499999999999995</v>
      </c>
      <c r="Q341" s="111">
        <v>7</v>
      </c>
      <c r="R341" s="111">
        <v>31</v>
      </c>
      <c r="S341" s="111">
        <v>0.79</v>
      </c>
      <c r="T341" s="111">
        <v>0.69499999999999995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792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793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0.23</v>
      </c>
      <c r="P347" s="111">
        <v>0.248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0.378</v>
      </c>
      <c r="P348" s="111">
        <v>0.34</v>
      </c>
      <c r="Q348" s="111">
        <v>15</v>
      </c>
      <c r="R348" s="111">
        <v>32</v>
      </c>
      <c r="S348" s="111">
        <v>0.36399999999999999</v>
      </c>
      <c r="T348" s="111">
        <v>0.34799999999999998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2.25</v>
      </c>
      <c r="P354" s="111">
        <v>2.125</v>
      </c>
      <c r="Q354" s="111">
        <v>25</v>
      </c>
      <c r="R354" s="111">
        <v>33</v>
      </c>
      <c r="S354" s="111">
        <v>1.964</v>
      </c>
      <c r="T354" s="111">
        <v>2.0649999999999999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794</v>
      </c>
      <c r="O357" s="111">
        <v>1.45</v>
      </c>
      <c r="P357" s="111">
        <v>1.55</v>
      </c>
      <c r="Q357" s="111" t="s">
        <v>71</v>
      </c>
      <c r="R357" s="111">
        <v>8</v>
      </c>
      <c r="S357" s="111" t="s">
        <v>71</v>
      </c>
      <c r="T357" s="111">
        <v>1.33</v>
      </c>
      <c r="U357" s="111" t="s">
        <v>794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795</v>
      </c>
      <c r="O359" s="111">
        <v>17.5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795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1744.21</v>
      </c>
      <c r="P366" s="111">
        <v>1579.64</v>
      </c>
      <c r="Q366" s="111">
        <v>22</v>
      </c>
      <c r="R366" s="111">
        <v>36</v>
      </c>
      <c r="S366" s="111">
        <v>1561.72</v>
      </c>
      <c r="T366" s="111">
        <v>1586.49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2025-05-25T10:26:29Z</dcterms:modified>
</cp:coreProperties>
</file>