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july\"/>
    </mc:Choice>
  </mc:AlternateContent>
  <xr:revisionPtr revIDLastSave="0" documentId="8_{A6CD8216-A6C5-4802-B8D6-DC59794DF7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<sst xmlns="http://schemas.openxmlformats.org/spreadsheetml/2006/main" count="2706" uniqueCount="821">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</sst>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0.45731011399149424</c:v>
                </c:pt>
                <c:pt idx="1">
                  <c:v>0.33956602502602623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1400.2510124772703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1.05</c:v>
                </c:pt>
                <c:pt idx="3">
                  <c:v>2.2549999999999999</c:v>
                </c:pt>
                <c:pt idx="4">
                  <c:v>0.54600000000000004</c:v>
                </c:pt>
                <c:pt idx="5">
                  <c:v>4.5999999999999999E-2</c:v>
                </c:pt>
                <c:pt idx="6">
                  <c:v>5.43</c:v>
                </c:pt>
                <c:pt idx="7">
                  <c:v>0</c:v>
                </c:pt>
                <c:pt idx="8">
                  <c:v>28.545000000000002</c:v>
                </c:pt>
                <c:pt idx="9">
                  <c:v>3.38</c:v>
                </c:pt>
                <c:pt idx="10">
                  <c:v>3.5000000000000003E-2</c:v>
                </c:pt>
                <c:pt idx="11">
                  <c:v>4.6399999999999997</c:v>
                </c:pt>
                <c:pt idx="12">
                  <c:v>1.4E-2</c:v>
                </c:pt>
                <c:pt idx="13">
                  <c:v>0.41</c:v>
                </c:pt>
                <c:pt idx="14">
                  <c:v>1.02</c:v>
                </c:pt>
                <c:pt idx="15">
                  <c:v>6.1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</c:v>
                </c:pt>
                <c:pt idx="21">
                  <c:v>3.2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12.62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3.83</c:v>
                </c:pt>
                <c:pt idx="35">
                  <c:v>7.26</c:v>
                </c:pt>
                <c:pt idx="36">
                  <c:v>5.21</c:v>
                </c:pt>
                <c:pt idx="37">
                  <c:v>0.155</c:v>
                </c:pt>
                <c:pt idx="38">
                  <c:v>1.06</c:v>
                </c:pt>
                <c:pt idx="39">
                  <c:v>0.12</c:v>
                </c:pt>
                <c:pt idx="40">
                  <c:v>2317.5300000000002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8.8000000000000007</c:v>
                </c:pt>
                <c:pt idx="44">
                  <c:v>1.1659999999999999</c:v>
                </c:pt>
                <c:pt idx="45">
                  <c:v>1.2E-2</c:v>
                </c:pt>
                <c:pt idx="46">
                  <c:v>2.12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4.5999999999999996</c:v>
                </c:pt>
                <c:pt idx="53">
                  <c:v>6.35</c:v>
                </c:pt>
                <c:pt idx="54">
                  <c:v>2</c:v>
                </c:pt>
                <c:pt idx="55">
                  <c:v>3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6.7</c:v>
                </c:pt>
                <c:pt idx="60">
                  <c:v>2.34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10.46</c:v>
                </c:pt>
                <c:pt idx="64">
                  <c:v>6.8</c:v>
                </c:pt>
                <c:pt idx="65">
                  <c:v>10</c:v>
                </c:pt>
                <c:pt idx="66">
                  <c:v>5.15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17445.080099999999</c:v>
                </c:pt>
                <c:pt idx="71">
                  <c:v>0</c:v>
                </c:pt>
                <c:pt idx="72">
                  <c:v>14.17</c:v>
                </c:pt>
                <c:pt idx="73">
                  <c:v>9.66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2.58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0.36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2.5099999999999998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45.7</c:v>
                </c:pt>
                <c:pt idx="92">
                  <c:v>20.3</c:v>
                </c:pt>
                <c:pt idx="93">
                  <c:v>0.62</c:v>
                </c:pt>
                <c:pt idx="94">
                  <c:v>2.38</c:v>
                </c:pt>
                <c:pt idx="95">
                  <c:v>0</c:v>
                </c:pt>
                <c:pt idx="96">
                  <c:v>0</c:v>
                </c:pt>
                <c:pt idx="97">
                  <c:v>5.45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15.15</c:v>
                </c:pt>
                <c:pt idx="105">
                  <c:v>1.3480000000000001</c:v>
                </c:pt>
                <c:pt idx="106">
                  <c:v>0</c:v>
                </c:pt>
                <c:pt idx="107">
                  <c:v>7.78</c:v>
                </c:pt>
                <c:pt idx="108">
                  <c:v>2.54</c:v>
                </c:pt>
                <c:pt idx="109">
                  <c:v>2.16</c:v>
                </c:pt>
                <c:pt idx="110">
                  <c:v>1.7649999999999999</c:v>
                </c:pt>
                <c:pt idx="111">
                  <c:v>2.64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12.22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3.2</c:v>
                </c:pt>
                <c:pt idx="125">
                  <c:v>1.86</c:v>
                </c:pt>
                <c:pt idx="126">
                  <c:v>5</c:v>
                </c:pt>
                <c:pt idx="127">
                  <c:v>7.4</c:v>
                </c:pt>
                <c:pt idx="128">
                  <c:v>4</c:v>
                </c:pt>
                <c:pt idx="129">
                  <c:v>7.0000000000000001E-3</c:v>
                </c:pt>
                <c:pt idx="130">
                  <c:v>7.27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3.44</c:v>
                </c:pt>
                <c:pt idx="136">
                  <c:v>7.2999999999999995E-2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7.75</c:v>
                </c:pt>
                <c:pt idx="140">
                  <c:v>0.40200000000000002</c:v>
                </c:pt>
                <c:pt idx="141">
                  <c:v>0.628</c:v>
                </c:pt>
                <c:pt idx="142">
                  <c:v>0.498</c:v>
                </c:pt>
                <c:pt idx="143">
                  <c:v>4.4000000000000004</c:v>
                </c:pt>
                <c:pt idx="144">
                  <c:v>4940.8900999999996</c:v>
                </c:pt>
                <c:pt idx="145">
                  <c:v>6174.2798000000003</c:v>
                </c:pt>
                <c:pt idx="146">
                  <c:v>5933.8701000000001</c:v>
                </c:pt>
                <c:pt idx="147">
                  <c:v>8638.0995999999996</c:v>
                </c:pt>
                <c:pt idx="148">
                  <c:v>6195.3999000000003</c:v>
                </c:pt>
                <c:pt idx="149">
                  <c:v>10025.2402</c:v>
                </c:pt>
                <c:pt idx="150">
                  <c:v>7862.6899000000003</c:v>
                </c:pt>
                <c:pt idx="151">
                  <c:v>5131.8999000000003</c:v>
                </c:pt>
                <c:pt idx="152">
                  <c:v>6350.29</c:v>
                </c:pt>
                <c:pt idx="153">
                  <c:v>1176.72</c:v>
                </c:pt>
                <c:pt idx="154">
                  <c:v>859.04</c:v>
                </c:pt>
                <c:pt idx="155">
                  <c:v>4906.5897999999997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2912.3899000000001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1968.72</c:v>
                </c:pt>
                <c:pt idx="167">
                  <c:v>1.83</c:v>
                </c:pt>
                <c:pt idx="168">
                  <c:v>1.9E-2</c:v>
                </c:pt>
                <c:pt idx="169">
                  <c:v>20.76</c:v>
                </c:pt>
                <c:pt idx="170">
                  <c:v>0.53700000000000003</c:v>
                </c:pt>
                <c:pt idx="171">
                  <c:v>0</c:v>
                </c:pt>
                <c:pt idx="172">
                  <c:v>0</c:v>
                </c:pt>
                <c:pt idx="173">
                  <c:v>2527.6599000000001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1.91</c:v>
                </c:pt>
                <c:pt idx="179">
                  <c:v>0</c:v>
                </c:pt>
                <c:pt idx="180">
                  <c:v>0.44700000000000001</c:v>
                </c:pt>
                <c:pt idx="181">
                  <c:v>3.44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</c:v>
                </c:pt>
                <c:pt idx="185">
                  <c:v>1.1140000000000001</c:v>
                </c:pt>
                <c:pt idx="186">
                  <c:v>6.06</c:v>
                </c:pt>
                <c:pt idx="187">
                  <c:v>0</c:v>
                </c:pt>
                <c:pt idx="188">
                  <c:v>2.54</c:v>
                </c:pt>
                <c:pt idx="189">
                  <c:v>1.58</c:v>
                </c:pt>
                <c:pt idx="190">
                  <c:v>3.2650000000000001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0.48349999999999999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314</c:v>
                </c:pt>
                <c:pt idx="199">
                  <c:v>5.6</c:v>
                </c:pt>
                <c:pt idx="200">
                  <c:v>0</c:v>
                </c:pt>
                <c:pt idx="201">
                  <c:v>1.64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0.45400000000000001</c:v>
                </c:pt>
                <c:pt idx="210">
                  <c:v>4.28</c:v>
                </c:pt>
                <c:pt idx="211">
                  <c:v>1.26</c:v>
                </c:pt>
                <c:pt idx="212">
                  <c:v>7.52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18.8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2.31</c:v>
                </c:pt>
                <c:pt idx="221">
                  <c:v>4.5</c:v>
                </c:pt>
                <c:pt idx="222">
                  <c:v>0.82699999999999996</c:v>
                </c:pt>
                <c:pt idx="223">
                  <c:v>0.04</c:v>
                </c:pt>
                <c:pt idx="224">
                  <c:v>6.59</c:v>
                </c:pt>
                <c:pt idx="225">
                  <c:v>40</c:v>
                </c:pt>
                <c:pt idx="226">
                  <c:v>1.34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1.65</c:v>
                </c:pt>
                <c:pt idx="231">
                  <c:v>3.71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1.44</c:v>
                </c:pt>
                <c:pt idx="237">
                  <c:v>0.79</c:v>
                </c:pt>
                <c:pt idx="238">
                  <c:v>0</c:v>
                </c:pt>
                <c:pt idx="239">
                  <c:v>6.15</c:v>
                </c:pt>
                <c:pt idx="240">
                  <c:v>2.39</c:v>
                </c:pt>
                <c:pt idx="241">
                  <c:v>35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3.27</c:v>
                </c:pt>
                <c:pt idx="246">
                  <c:v>0.53800000000000003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25.12</c:v>
                </c:pt>
                <c:pt idx="251">
                  <c:v>4.29</c:v>
                </c:pt>
                <c:pt idx="252">
                  <c:v>2.66</c:v>
                </c:pt>
                <c:pt idx="253">
                  <c:v>0</c:v>
                </c:pt>
                <c:pt idx="254">
                  <c:v>0.59</c:v>
                </c:pt>
                <c:pt idx="255">
                  <c:v>29.86</c:v>
                </c:pt>
                <c:pt idx="256">
                  <c:v>4.03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3.01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45.78</c:v>
                </c:pt>
                <c:pt idx="263">
                  <c:v>3.02</c:v>
                </c:pt>
                <c:pt idx="264">
                  <c:v>0.79800000000000004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</c:v>
                </c:pt>
                <c:pt idx="272">
                  <c:v>1.8</c:v>
                </c:pt>
                <c:pt idx="273">
                  <c:v>0.44</c:v>
                </c:pt>
                <c:pt idx="274">
                  <c:v>20</c:v>
                </c:pt>
                <c:pt idx="275">
                  <c:v>0</c:v>
                </c:pt>
                <c:pt idx="276">
                  <c:v>0</c:v>
                </c:pt>
                <c:pt idx="277">
                  <c:v>47.25</c:v>
                </c:pt>
                <c:pt idx="278">
                  <c:v>33.1</c:v>
                </c:pt>
                <c:pt idx="279">
                  <c:v>2.71</c:v>
                </c:pt>
                <c:pt idx="280">
                  <c:v>2.34</c:v>
                </c:pt>
                <c:pt idx="281">
                  <c:v>18.84</c:v>
                </c:pt>
                <c:pt idx="282">
                  <c:v>7.16</c:v>
                </c:pt>
                <c:pt idx="283">
                  <c:v>2.96</c:v>
                </c:pt>
                <c:pt idx="284">
                  <c:v>4.46</c:v>
                </c:pt>
                <c:pt idx="285">
                  <c:v>0.76800000000000002</c:v>
                </c:pt>
                <c:pt idx="286">
                  <c:v>15.32</c:v>
                </c:pt>
                <c:pt idx="287">
                  <c:v>10.8</c:v>
                </c:pt>
                <c:pt idx="288">
                  <c:v>1.04</c:v>
                </c:pt>
                <c:pt idx="289">
                  <c:v>6.6</c:v>
                </c:pt>
                <c:pt idx="290">
                  <c:v>3.01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6.73</c:v>
                </c:pt>
                <c:pt idx="294">
                  <c:v>1E-3</c:v>
                </c:pt>
                <c:pt idx="295">
                  <c:v>6.36</c:v>
                </c:pt>
                <c:pt idx="296">
                  <c:v>0.33300000000000002</c:v>
                </c:pt>
                <c:pt idx="297">
                  <c:v>8.98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15.8</c:v>
                </c:pt>
                <c:pt idx="302">
                  <c:v>3.9049999999999998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0.40799999999999997</c:v>
                </c:pt>
                <c:pt idx="307">
                  <c:v>1.3660000000000001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7.76</c:v>
                </c:pt>
                <c:pt idx="311">
                  <c:v>5.85</c:v>
                </c:pt>
                <c:pt idx="312">
                  <c:v>6.0000000000000001E-3</c:v>
                </c:pt>
                <c:pt idx="313">
                  <c:v>5.61</c:v>
                </c:pt>
                <c:pt idx="314">
                  <c:v>5.0599999999999996</c:v>
                </c:pt>
                <c:pt idx="315">
                  <c:v>1.7150000000000001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3846.03</c:v>
                </c:pt>
                <c:pt idx="319">
                  <c:v>0</c:v>
                </c:pt>
                <c:pt idx="320">
                  <c:v>0.22850000000000001</c:v>
                </c:pt>
                <c:pt idx="321">
                  <c:v>2</c:v>
                </c:pt>
                <c:pt idx="322">
                  <c:v>13.28</c:v>
                </c:pt>
                <c:pt idx="323">
                  <c:v>1.0900000000000001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0.36199999999999999</c:v>
                </c:pt>
                <c:pt idx="328">
                  <c:v>0.44</c:v>
                </c:pt>
                <c:pt idx="329">
                  <c:v>0</c:v>
                </c:pt>
                <c:pt idx="330">
                  <c:v>1.5149999999999999</c:v>
                </c:pt>
                <c:pt idx="331">
                  <c:v>0</c:v>
                </c:pt>
                <c:pt idx="332">
                  <c:v>1.83</c:v>
                </c:pt>
                <c:pt idx="333">
                  <c:v>0.61599999999999999</c:v>
                </c:pt>
                <c:pt idx="334">
                  <c:v>7.48</c:v>
                </c:pt>
                <c:pt idx="335">
                  <c:v>0.65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36.950000000000003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1.29</c:v>
                </c:pt>
                <c:pt idx="350">
                  <c:v>1.69</c:v>
                </c:pt>
                <c:pt idx="351">
                  <c:v>0.16800000000000001</c:v>
                </c:pt>
                <c:pt idx="352">
                  <c:v>1.355</c:v>
                </c:pt>
                <c:pt idx="353">
                  <c:v>0.71499999999999997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0.28000000000000003</c:v>
                </c:pt>
                <c:pt idx="357">
                  <c:v>0.39600000000000002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6.4</c:v>
                </c:pt>
                <c:pt idx="2">
                  <c:v>9</c:v>
                </c:pt>
                <c:pt idx="3">
                  <c:v>2.1800000000000002</c:v>
                </c:pt>
                <c:pt idx="4">
                  <c:v>0.5</c:v>
                </c:pt>
                <c:pt idx="5">
                  <c:v>0</c:v>
                </c:pt>
                <c:pt idx="6">
                  <c:v>5.37</c:v>
                </c:pt>
                <c:pt idx="7">
                  <c:v>0</c:v>
                </c:pt>
                <c:pt idx="8">
                  <c:v>29.51</c:v>
                </c:pt>
                <c:pt idx="9">
                  <c:v>3.39</c:v>
                </c:pt>
                <c:pt idx="10">
                  <c:v>0</c:v>
                </c:pt>
                <c:pt idx="11">
                  <c:v>4.3120000000000003</c:v>
                </c:pt>
                <c:pt idx="12">
                  <c:v>0</c:v>
                </c:pt>
                <c:pt idx="13">
                  <c:v>0</c:v>
                </c:pt>
                <c:pt idx="14">
                  <c:v>0.95</c:v>
                </c:pt>
                <c:pt idx="15">
                  <c:v>5.31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4.8899999999999997</c:v>
                </c:pt>
                <c:pt idx="21">
                  <c:v>3.3959999999999999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6.76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3.63</c:v>
                </c:pt>
                <c:pt idx="35">
                  <c:v>7.3</c:v>
                </c:pt>
                <c:pt idx="36">
                  <c:v>0</c:v>
                </c:pt>
                <c:pt idx="37">
                  <c:v>0</c:v>
                </c:pt>
                <c:pt idx="38">
                  <c:v>0.94</c:v>
                </c:pt>
                <c:pt idx="39">
                  <c:v>0</c:v>
                </c:pt>
                <c:pt idx="40">
                  <c:v>2291.7800000000002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8.52</c:v>
                </c:pt>
                <c:pt idx="44">
                  <c:v>0.98599999999999999</c:v>
                </c:pt>
                <c:pt idx="45">
                  <c:v>0</c:v>
                </c:pt>
                <c:pt idx="46">
                  <c:v>2.2200000000000002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6.23</c:v>
                </c:pt>
                <c:pt idx="54">
                  <c:v>1.72</c:v>
                </c:pt>
                <c:pt idx="55">
                  <c:v>2.29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6.34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3.085</c:v>
                </c:pt>
                <c:pt idx="63">
                  <c:v>8.85</c:v>
                </c:pt>
                <c:pt idx="64">
                  <c:v>7</c:v>
                </c:pt>
                <c:pt idx="65">
                  <c:v>9.7100000000000009</c:v>
                </c:pt>
                <c:pt idx="66">
                  <c:v>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14.43</c:v>
                </c:pt>
                <c:pt idx="73">
                  <c:v>10.4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2.21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0.32200000000000001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2.2000000000000002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47.08</c:v>
                </c:pt>
                <c:pt idx="92">
                  <c:v>20</c:v>
                </c:pt>
                <c:pt idx="93">
                  <c:v>0</c:v>
                </c:pt>
                <c:pt idx="94">
                  <c:v>2.0499999999999998</c:v>
                </c:pt>
                <c:pt idx="95">
                  <c:v>0</c:v>
                </c:pt>
                <c:pt idx="96">
                  <c:v>0</c:v>
                </c:pt>
                <c:pt idx="97">
                  <c:v>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2.3199999999999998</c:v>
                </c:pt>
                <c:pt idx="102">
                  <c:v>0</c:v>
                </c:pt>
                <c:pt idx="103">
                  <c:v>0</c:v>
                </c:pt>
                <c:pt idx="104">
                  <c:v>14.5</c:v>
                </c:pt>
                <c:pt idx="105">
                  <c:v>1.3080000000000001</c:v>
                </c:pt>
                <c:pt idx="106">
                  <c:v>7.9000000000000001E-2</c:v>
                </c:pt>
                <c:pt idx="107">
                  <c:v>7.9050000000000002</c:v>
                </c:pt>
                <c:pt idx="108">
                  <c:v>2.44</c:v>
                </c:pt>
                <c:pt idx="109">
                  <c:v>0</c:v>
                </c:pt>
                <c:pt idx="110">
                  <c:v>1.75</c:v>
                </c:pt>
                <c:pt idx="111">
                  <c:v>2.58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11.55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3.081</c:v>
                </c:pt>
                <c:pt idx="125">
                  <c:v>1.67</c:v>
                </c:pt>
                <c:pt idx="126">
                  <c:v>0</c:v>
                </c:pt>
                <c:pt idx="127">
                  <c:v>5.93</c:v>
                </c:pt>
                <c:pt idx="128">
                  <c:v>3.2</c:v>
                </c:pt>
                <c:pt idx="129">
                  <c:v>0</c:v>
                </c:pt>
                <c:pt idx="130">
                  <c:v>5.96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3.3250000000000002</c:v>
                </c:pt>
                <c:pt idx="136">
                  <c:v>6.5000000000000002E-2</c:v>
                </c:pt>
                <c:pt idx="137">
                  <c:v>0</c:v>
                </c:pt>
                <c:pt idx="138">
                  <c:v>0</c:v>
                </c:pt>
                <c:pt idx="139">
                  <c:v>7.4</c:v>
                </c:pt>
                <c:pt idx="140">
                  <c:v>0</c:v>
                </c:pt>
                <c:pt idx="141">
                  <c:v>0.57999999999999996</c:v>
                </c:pt>
                <c:pt idx="142">
                  <c:v>0.504</c:v>
                </c:pt>
                <c:pt idx="143">
                  <c:v>3.84</c:v>
                </c:pt>
                <c:pt idx="144">
                  <c:v>4886.2002000000002</c:v>
                </c:pt>
                <c:pt idx="145">
                  <c:v>6076.75</c:v>
                </c:pt>
                <c:pt idx="146">
                  <c:v>5569.5698000000002</c:v>
                </c:pt>
                <c:pt idx="147">
                  <c:v>8270.1396000000004</c:v>
                </c:pt>
                <c:pt idx="148">
                  <c:v>6118.9399000000003</c:v>
                </c:pt>
                <c:pt idx="149">
                  <c:v>9729.7597999999998</c:v>
                </c:pt>
                <c:pt idx="150">
                  <c:v>7629.5897999999997</c:v>
                </c:pt>
                <c:pt idx="151">
                  <c:v>4899.8100999999997</c:v>
                </c:pt>
                <c:pt idx="152">
                  <c:v>6199.4301999999998</c:v>
                </c:pt>
                <c:pt idx="153">
                  <c:v>1162.23</c:v>
                </c:pt>
                <c:pt idx="154">
                  <c:v>0</c:v>
                </c:pt>
                <c:pt idx="155">
                  <c:v>4846.5298000000003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2622.6298999999999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1938.35</c:v>
                </c:pt>
                <c:pt idx="167">
                  <c:v>1.59</c:v>
                </c:pt>
                <c:pt idx="168">
                  <c:v>0</c:v>
                </c:pt>
                <c:pt idx="169">
                  <c:v>20.62</c:v>
                </c:pt>
                <c:pt idx="170">
                  <c:v>0.46200000000000002</c:v>
                </c:pt>
                <c:pt idx="171">
                  <c:v>0</c:v>
                </c:pt>
                <c:pt idx="172">
                  <c:v>0</c:v>
                </c:pt>
                <c:pt idx="173">
                  <c:v>2309.6698999999999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1.7150000000000001</c:v>
                </c:pt>
                <c:pt idx="179">
                  <c:v>0</c:v>
                </c:pt>
                <c:pt idx="180">
                  <c:v>0.31900000000000001</c:v>
                </c:pt>
                <c:pt idx="181">
                  <c:v>2.77</c:v>
                </c:pt>
                <c:pt idx="182">
                  <c:v>0</c:v>
                </c:pt>
                <c:pt idx="183">
                  <c:v>0</c:v>
                </c:pt>
                <c:pt idx="184">
                  <c:v>5.18</c:v>
                </c:pt>
                <c:pt idx="185">
                  <c:v>1.0620000000000001</c:v>
                </c:pt>
                <c:pt idx="186">
                  <c:v>6.41</c:v>
                </c:pt>
                <c:pt idx="187">
                  <c:v>0</c:v>
                </c:pt>
                <c:pt idx="188">
                  <c:v>2.4</c:v>
                </c:pt>
                <c:pt idx="189">
                  <c:v>1.25</c:v>
                </c:pt>
                <c:pt idx="190">
                  <c:v>3.45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0.39200000000000002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0.4</c:v>
                </c:pt>
                <c:pt idx="201">
                  <c:v>1.53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0.40899999999999997</c:v>
                </c:pt>
                <c:pt idx="210">
                  <c:v>0</c:v>
                </c:pt>
                <c:pt idx="211">
                  <c:v>1.224</c:v>
                </c:pt>
                <c:pt idx="212">
                  <c:v>7.32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18.12</c:v>
                </c:pt>
                <c:pt idx="218">
                  <c:v>2.08</c:v>
                </c:pt>
                <c:pt idx="219">
                  <c:v>0</c:v>
                </c:pt>
                <c:pt idx="220">
                  <c:v>1.92</c:v>
                </c:pt>
                <c:pt idx="221">
                  <c:v>0</c:v>
                </c:pt>
                <c:pt idx="222">
                  <c:v>0.79200000000000004</c:v>
                </c:pt>
                <c:pt idx="223">
                  <c:v>0</c:v>
                </c:pt>
                <c:pt idx="224">
                  <c:v>6.48</c:v>
                </c:pt>
                <c:pt idx="225">
                  <c:v>0</c:v>
                </c:pt>
                <c:pt idx="226">
                  <c:v>1.1200000000000001</c:v>
                </c:pt>
                <c:pt idx="227">
                  <c:v>0.26</c:v>
                </c:pt>
                <c:pt idx="228">
                  <c:v>0.191</c:v>
                </c:pt>
                <c:pt idx="229">
                  <c:v>0</c:v>
                </c:pt>
                <c:pt idx="230">
                  <c:v>1.7</c:v>
                </c:pt>
                <c:pt idx="231">
                  <c:v>3.81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1.48</c:v>
                </c:pt>
                <c:pt idx="237">
                  <c:v>0.71</c:v>
                </c:pt>
                <c:pt idx="238">
                  <c:v>0</c:v>
                </c:pt>
                <c:pt idx="239">
                  <c:v>5.7</c:v>
                </c:pt>
                <c:pt idx="240">
                  <c:v>2.23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</c:v>
                </c:pt>
                <c:pt idx="246">
                  <c:v>0.5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24.5</c:v>
                </c:pt>
                <c:pt idx="251">
                  <c:v>4.2300000000000004</c:v>
                </c:pt>
                <c:pt idx="252">
                  <c:v>2.58</c:v>
                </c:pt>
                <c:pt idx="253">
                  <c:v>0.97199999999999998</c:v>
                </c:pt>
                <c:pt idx="254">
                  <c:v>0.66</c:v>
                </c:pt>
                <c:pt idx="255">
                  <c:v>29.02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2.96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45.3</c:v>
                </c:pt>
                <c:pt idx="263">
                  <c:v>3.04</c:v>
                </c:pt>
                <c:pt idx="264">
                  <c:v>0.71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2.54</c:v>
                </c:pt>
                <c:pt idx="272">
                  <c:v>0</c:v>
                </c:pt>
                <c:pt idx="273">
                  <c:v>0.4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46.3</c:v>
                </c:pt>
                <c:pt idx="278">
                  <c:v>33</c:v>
                </c:pt>
                <c:pt idx="279">
                  <c:v>2.57</c:v>
                </c:pt>
                <c:pt idx="280">
                  <c:v>1.8</c:v>
                </c:pt>
                <c:pt idx="281">
                  <c:v>19.88</c:v>
                </c:pt>
                <c:pt idx="282">
                  <c:v>6.99</c:v>
                </c:pt>
                <c:pt idx="283">
                  <c:v>2.72</c:v>
                </c:pt>
                <c:pt idx="284">
                  <c:v>0</c:v>
                </c:pt>
                <c:pt idx="285">
                  <c:v>0.752</c:v>
                </c:pt>
                <c:pt idx="286">
                  <c:v>16.55</c:v>
                </c:pt>
                <c:pt idx="287">
                  <c:v>10.5</c:v>
                </c:pt>
                <c:pt idx="288">
                  <c:v>0.89</c:v>
                </c:pt>
                <c:pt idx="289">
                  <c:v>7.35</c:v>
                </c:pt>
                <c:pt idx="290">
                  <c:v>2.89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6.57</c:v>
                </c:pt>
                <c:pt idx="294">
                  <c:v>0</c:v>
                </c:pt>
                <c:pt idx="295">
                  <c:v>6.24</c:v>
                </c:pt>
                <c:pt idx="296">
                  <c:v>0</c:v>
                </c:pt>
                <c:pt idx="297">
                  <c:v>9.52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15.5</c:v>
                </c:pt>
                <c:pt idx="302">
                  <c:v>3.73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0.41799999999999998</c:v>
                </c:pt>
                <c:pt idx="307">
                  <c:v>1.35</c:v>
                </c:pt>
                <c:pt idx="308">
                  <c:v>0</c:v>
                </c:pt>
                <c:pt idx="309">
                  <c:v>0</c:v>
                </c:pt>
                <c:pt idx="310">
                  <c:v>7.42</c:v>
                </c:pt>
                <c:pt idx="311">
                  <c:v>6.1</c:v>
                </c:pt>
                <c:pt idx="312">
                  <c:v>0</c:v>
                </c:pt>
                <c:pt idx="313">
                  <c:v>5.87</c:v>
                </c:pt>
                <c:pt idx="314">
                  <c:v>4.96</c:v>
                </c:pt>
                <c:pt idx="315">
                  <c:v>1.675</c:v>
                </c:pt>
                <c:pt idx="316">
                  <c:v>0</c:v>
                </c:pt>
                <c:pt idx="317">
                  <c:v>0</c:v>
                </c:pt>
                <c:pt idx="318">
                  <c:v>3778.52</c:v>
                </c:pt>
                <c:pt idx="319">
                  <c:v>0</c:v>
                </c:pt>
                <c:pt idx="320">
                  <c:v>0.189</c:v>
                </c:pt>
                <c:pt idx="321">
                  <c:v>0</c:v>
                </c:pt>
                <c:pt idx="322">
                  <c:v>13.26</c:v>
                </c:pt>
                <c:pt idx="323">
                  <c:v>0.995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0.34699999999999998</c:v>
                </c:pt>
                <c:pt idx="328">
                  <c:v>0</c:v>
                </c:pt>
                <c:pt idx="329">
                  <c:v>1.04</c:v>
                </c:pt>
                <c:pt idx="330">
                  <c:v>1.36</c:v>
                </c:pt>
                <c:pt idx="331">
                  <c:v>6.9000000000000006E-2</c:v>
                </c:pt>
                <c:pt idx="332">
                  <c:v>1.86</c:v>
                </c:pt>
                <c:pt idx="333">
                  <c:v>0</c:v>
                </c:pt>
                <c:pt idx="334">
                  <c:v>5.92</c:v>
                </c:pt>
                <c:pt idx="335">
                  <c:v>0.6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38.200000000000003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1.1299999999999999</c:v>
                </c:pt>
                <c:pt idx="350">
                  <c:v>1.62</c:v>
                </c:pt>
                <c:pt idx="351">
                  <c:v>0</c:v>
                </c:pt>
                <c:pt idx="352">
                  <c:v>1.34</c:v>
                </c:pt>
                <c:pt idx="353">
                  <c:v>0.66500000000000004</c:v>
                </c:pt>
                <c:pt idx="354">
                  <c:v>0</c:v>
                </c:pt>
                <c:pt idx="355">
                  <c:v>0</c:v>
                </c:pt>
                <c:pt idx="356">
                  <c:v>0.25700000000000001</c:v>
                </c:pt>
                <c:pt idx="357">
                  <c:v>0.44400000000000001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1</c:v>
                </c:pt>
                <c:pt idx="2">
                  <c:v>52</c:v>
                </c:pt>
                <c:pt idx="3">
                  <c:v>20</c:v>
                </c:pt>
                <c:pt idx="4">
                  <c:v>1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23</c:v>
                </c:pt>
                <c:pt idx="41">
                  <c:v>0</c:v>
                </c:pt>
                <c:pt idx="42">
                  <c:v>0</c:v>
                </c:pt>
                <c:pt idx="43">
                  <c:v>8</c:v>
                </c:pt>
                <c:pt idx="44">
                  <c:v>13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17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21</c:v>
                </c:pt>
                <c:pt idx="60">
                  <c:v>12</c:v>
                </c:pt>
                <c:pt idx="61">
                  <c:v>0</c:v>
                </c:pt>
                <c:pt idx="62">
                  <c:v>38</c:v>
                </c:pt>
                <c:pt idx="63">
                  <c:v>20</c:v>
                </c:pt>
                <c:pt idx="64">
                  <c:v>19</c:v>
                </c:pt>
                <c:pt idx="65">
                  <c:v>8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41</c:v>
                </c:pt>
                <c:pt idx="71">
                  <c:v>0</c:v>
                </c:pt>
                <c:pt idx="72">
                  <c:v>15</c:v>
                </c:pt>
                <c:pt idx="73">
                  <c:v>38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38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40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48</c:v>
                </c:pt>
                <c:pt idx="92">
                  <c:v>0</c:v>
                </c:pt>
                <c:pt idx="93">
                  <c:v>38</c:v>
                </c:pt>
                <c:pt idx="94">
                  <c:v>1</c:v>
                </c:pt>
                <c:pt idx="95">
                  <c:v>0</c:v>
                </c:pt>
                <c:pt idx="96">
                  <c:v>32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0</c:v>
                </c:pt>
                <c:pt idx="106">
                  <c:v>24</c:v>
                </c:pt>
                <c:pt idx="107">
                  <c:v>0</c:v>
                </c:pt>
                <c:pt idx="108">
                  <c:v>21</c:v>
                </c:pt>
                <c:pt idx="109">
                  <c:v>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24</c:v>
                </c:pt>
                <c:pt idx="125">
                  <c:v>8</c:v>
                </c:pt>
                <c:pt idx="126">
                  <c:v>0</c:v>
                </c:pt>
                <c:pt idx="127">
                  <c:v>0</c:v>
                </c:pt>
                <c:pt idx="128">
                  <c:v>5</c:v>
                </c:pt>
                <c:pt idx="129">
                  <c:v>10</c:v>
                </c:pt>
                <c:pt idx="130">
                  <c:v>13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19</c:v>
                </c:pt>
                <c:pt idx="142">
                  <c:v>29</c:v>
                </c:pt>
                <c:pt idx="143">
                  <c:v>19</c:v>
                </c:pt>
                <c:pt idx="144">
                  <c:v>23</c:v>
                </c:pt>
                <c:pt idx="145">
                  <c:v>17</c:v>
                </c:pt>
                <c:pt idx="146">
                  <c:v>9</c:v>
                </c:pt>
                <c:pt idx="147">
                  <c:v>15</c:v>
                </c:pt>
                <c:pt idx="148">
                  <c:v>15</c:v>
                </c:pt>
                <c:pt idx="149">
                  <c:v>0</c:v>
                </c:pt>
                <c:pt idx="150">
                  <c:v>11</c:v>
                </c:pt>
                <c:pt idx="151">
                  <c:v>21</c:v>
                </c:pt>
                <c:pt idx="152">
                  <c:v>5</c:v>
                </c:pt>
                <c:pt idx="153">
                  <c:v>23</c:v>
                </c:pt>
                <c:pt idx="154">
                  <c:v>18</c:v>
                </c:pt>
                <c:pt idx="155">
                  <c:v>13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21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23</c:v>
                </c:pt>
                <c:pt idx="167">
                  <c:v>0</c:v>
                </c:pt>
                <c:pt idx="168">
                  <c:v>0</c:v>
                </c:pt>
                <c:pt idx="169">
                  <c:v>20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15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19</c:v>
                </c:pt>
                <c:pt idx="179">
                  <c:v>0</c:v>
                </c:pt>
                <c:pt idx="180">
                  <c:v>0</c:v>
                </c:pt>
                <c:pt idx="181">
                  <c:v>11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6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23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10</c:v>
                </c:pt>
                <c:pt idx="202">
                  <c:v>45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13</c:v>
                </c:pt>
                <c:pt idx="210">
                  <c:v>0</c:v>
                </c:pt>
                <c:pt idx="211">
                  <c:v>0</c:v>
                </c:pt>
                <c:pt idx="212">
                  <c:v>14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26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12</c:v>
                </c:pt>
                <c:pt idx="223">
                  <c:v>0</c:v>
                </c:pt>
                <c:pt idx="224">
                  <c:v>12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4</c:v>
                </c:pt>
                <c:pt idx="238">
                  <c:v>0</c:v>
                </c:pt>
                <c:pt idx="239">
                  <c:v>0</c:v>
                </c:pt>
                <c:pt idx="240">
                  <c:v>23</c:v>
                </c:pt>
                <c:pt idx="241">
                  <c:v>17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8</c:v>
                </c:pt>
                <c:pt idx="253">
                  <c:v>52</c:v>
                </c:pt>
                <c:pt idx="254">
                  <c:v>0</c:v>
                </c:pt>
                <c:pt idx="255">
                  <c:v>16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25</c:v>
                </c:pt>
                <c:pt idx="260">
                  <c:v>0</c:v>
                </c:pt>
                <c:pt idx="261">
                  <c:v>0</c:v>
                </c:pt>
                <c:pt idx="262">
                  <c:v>21</c:v>
                </c:pt>
                <c:pt idx="263">
                  <c:v>0</c:v>
                </c:pt>
                <c:pt idx="264">
                  <c:v>16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8</c:v>
                </c:pt>
                <c:pt idx="272">
                  <c:v>0</c:v>
                </c:pt>
                <c:pt idx="273">
                  <c:v>20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15</c:v>
                </c:pt>
                <c:pt idx="278">
                  <c:v>33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21</c:v>
                </c:pt>
                <c:pt idx="288">
                  <c:v>52</c:v>
                </c:pt>
                <c:pt idx="289">
                  <c:v>9</c:v>
                </c:pt>
                <c:pt idx="290">
                  <c:v>12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20</c:v>
                </c:pt>
                <c:pt idx="296">
                  <c:v>8</c:v>
                </c:pt>
                <c:pt idx="297">
                  <c:v>21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16</c:v>
                </c:pt>
                <c:pt idx="302">
                  <c:v>15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23</c:v>
                </c:pt>
                <c:pt idx="319">
                  <c:v>0</c:v>
                </c:pt>
                <c:pt idx="320">
                  <c:v>21</c:v>
                </c:pt>
                <c:pt idx="321">
                  <c:v>0</c:v>
                </c:pt>
                <c:pt idx="322">
                  <c:v>10</c:v>
                </c:pt>
                <c:pt idx="323">
                  <c:v>5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19</c:v>
                </c:pt>
                <c:pt idx="328">
                  <c:v>7</c:v>
                </c:pt>
                <c:pt idx="329">
                  <c:v>41</c:v>
                </c:pt>
                <c:pt idx="330">
                  <c:v>21</c:v>
                </c:pt>
                <c:pt idx="331">
                  <c:v>36</c:v>
                </c:pt>
                <c:pt idx="332">
                  <c:v>47</c:v>
                </c:pt>
                <c:pt idx="333">
                  <c:v>42</c:v>
                </c:pt>
                <c:pt idx="334">
                  <c:v>21</c:v>
                </c:pt>
                <c:pt idx="335">
                  <c:v>38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20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6</c:v>
                </c:pt>
                <c:pt idx="350">
                  <c:v>4</c:v>
                </c:pt>
                <c:pt idx="351">
                  <c:v>0</c:v>
                </c:pt>
                <c:pt idx="352">
                  <c:v>2</c:v>
                </c:pt>
                <c:pt idx="353">
                  <c:v>50</c:v>
                </c:pt>
                <c:pt idx="354">
                  <c:v>0</c:v>
                </c:pt>
                <c:pt idx="355">
                  <c:v>8</c:v>
                </c:pt>
                <c:pt idx="356">
                  <c:v>14</c:v>
                </c:pt>
                <c:pt idx="357">
                  <c:v>0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7</c:v>
                </c:pt>
                <c:pt idx="2">
                  <c:v>44</c:v>
                </c:pt>
                <c:pt idx="3">
                  <c:v>28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47</c:v>
                </c:pt>
                <c:pt idx="36">
                  <c:v>0</c:v>
                </c:pt>
                <c:pt idx="37">
                  <c:v>0</c:v>
                </c:pt>
                <c:pt idx="38">
                  <c:v>26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27</c:v>
                </c:pt>
                <c:pt idx="45">
                  <c:v>0</c:v>
                </c:pt>
                <c:pt idx="46">
                  <c:v>30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27</c:v>
                </c:pt>
                <c:pt idx="54">
                  <c:v>24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38</c:v>
                </c:pt>
                <c:pt idx="60">
                  <c:v>35</c:v>
                </c:pt>
                <c:pt idx="61">
                  <c:v>0</c:v>
                </c:pt>
                <c:pt idx="62">
                  <c:v>42</c:v>
                </c:pt>
                <c:pt idx="63">
                  <c:v>30</c:v>
                </c:pt>
                <c:pt idx="64">
                  <c:v>13</c:v>
                </c:pt>
                <c:pt idx="65">
                  <c:v>26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45</c:v>
                </c:pt>
                <c:pt idx="71">
                  <c:v>0</c:v>
                </c:pt>
                <c:pt idx="72">
                  <c:v>4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11</c:v>
                </c:pt>
                <c:pt idx="81">
                  <c:v>0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43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28</c:v>
                </c:pt>
                <c:pt idx="92">
                  <c:v>0</c:v>
                </c:pt>
                <c:pt idx="93">
                  <c:v>0</c:v>
                </c:pt>
                <c:pt idx="94">
                  <c:v>29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14</c:v>
                </c:pt>
                <c:pt idx="108">
                  <c:v>26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31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28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0</c:v>
                </c:pt>
                <c:pt idx="136">
                  <c:v>23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30</c:v>
                </c:pt>
                <c:pt idx="142">
                  <c:v>9</c:v>
                </c:pt>
                <c:pt idx="143">
                  <c:v>29</c:v>
                </c:pt>
                <c:pt idx="144">
                  <c:v>0</c:v>
                </c:pt>
                <c:pt idx="145">
                  <c:v>27</c:v>
                </c:pt>
                <c:pt idx="146">
                  <c:v>0</c:v>
                </c:pt>
                <c:pt idx="147">
                  <c:v>28</c:v>
                </c:pt>
                <c:pt idx="148">
                  <c:v>26</c:v>
                </c:pt>
                <c:pt idx="149">
                  <c:v>0</c:v>
                </c:pt>
                <c:pt idx="150">
                  <c:v>27</c:v>
                </c:pt>
                <c:pt idx="151">
                  <c:v>27</c:v>
                </c:pt>
                <c:pt idx="152">
                  <c:v>0</c:v>
                </c:pt>
                <c:pt idx="153">
                  <c:v>0</c:v>
                </c:pt>
                <c:pt idx="154">
                  <c:v>28</c:v>
                </c:pt>
                <c:pt idx="155">
                  <c:v>26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26</c:v>
                </c:pt>
                <c:pt idx="170">
                  <c:v>9</c:v>
                </c:pt>
                <c:pt idx="171">
                  <c:v>0</c:v>
                </c:pt>
                <c:pt idx="172">
                  <c:v>0</c:v>
                </c:pt>
                <c:pt idx="173">
                  <c:v>27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30</c:v>
                </c:pt>
                <c:pt idx="182">
                  <c:v>0</c:v>
                </c:pt>
                <c:pt idx="183">
                  <c:v>0</c:v>
                </c:pt>
                <c:pt idx="184">
                  <c:v>9</c:v>
                </c:pt>
                <c:pt idx="185">
                  <c:v>17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14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17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7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42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9</c:v>
                </c:pt>
                <c:pt idx="237">
                  <c:v>9</c:v>
                </c:pt>
                <c:pt idx="238">
                  <c:v>0</c:v>
                </c:pt>
                <c:pt idx="239">
                  <c:v>0</c:v>
                </c:pt>
                <c:pt idx="240">
                  <c:v>41</c:v>
                </c:pt>
                <c:pt idx="241">
                  <c:v>8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36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30</c:v>
                </c:pt>
                <c:pt idx="253">
                  <c:v>37</c:v>
                </c:pt>
                <c:pt idx="254">
                  <c:v>5</c:v>
                </c:pt>
                <c:pt idx="255">
                  <c:v>27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29</c:v>
                </c:pt>
                <c:pt idx="260">
                  <c:v>56</c:v>
                </c:pt>
                <c:pt idx="261">
                  <c:v>0</c:v>
                </c:pt>
                <c:pt idx="262">
                  <c:v>27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27</c:v>
                </c:pt>
                <c:pt idx="272">
                  <c:v>0</c:v>
                </c:pt>
                <c:pt idx="273">
                  <c:v>43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26</c:v>
                </c:pt>
                <c:pt idx="278">
                  <c:v>48</c:v>
                </c:pt>
                <c:pt idx="279">
                  <c:v>0</c:v>
                </c:pt>
                <c:pt idx="280">
                  <c:v>0</c:v>
                </c:pt>
                <c:pt idx="281">
                  <c:v>38</c:v>
                </c:pt>
                <c:pt idx="282">
                  <c:v>0</c:v>
                </c:pt>
                <c:pt idx="283">
                  <c:v>12</c:v>
                </c:pt>
                <c:pt idx="284">
                  <c:v>0</c:v>
                </c:pt>
                <c:pt idx="285">
                  <c:v>0</c:v>
                </c:pt>
                <c:pt idx="286">
                  <c:v>31</c:v>
                </c:pt>
                <c:pt idx="287">
                  <c:v>40</c:v>
                </c:pt>
                <c:pt idx="288">
                  <c:v>0</c:v>
                </c:pt>
                <c:pt idx="289">
                  <c:v>0</c:v>
                </c:pt>
                <c:pt idx="290">
                  <c:v>26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43</c:v>
                </c:pt>
                <c:pt idx="296">
                  <c:v>14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37</c:v>
                </c:pt>
                <c:pt idx="302">
                  <c:v>27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12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24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26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10</c:v>
                </c:pt>
                <c:pt idx="333">
                  <c:v>44</c:v>
                </c:pt>
                <c:pt idx="334">
                  <c:v>32</c:v>
                </c:pt>
                <c:pt idx="335">
                  <c:v>43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14</c:v>
                </c:pt>
                <c:pt idx="350">
                  <c:v>26</c:v>
                </c:pt>
                <c:pt idx="351">
                  <c:v>0</c:v>
                </c:pt>
                <c:pt idx="352">
                  <c:v>28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2.15</c:v>
                </c:pt>
                <c:pt idx="4">
                  <c:v>0.54400000000000004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8.68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6.11</c:v>
                </c:pt>
                <c:pt idx="54">
                  <c:v>1.88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7</c:v>
                </c:pt>
                <c:pt idx="65">
                  <c:v>9.9499999999999993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14.1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2.38</c:v>
                </c:pt>
                <c:pt idx="95">
                  <c:v>0</c:v>
                </c:pt>
                <c:pt idx="96">
                  <c:v>0.81</c:v>
                </c:pt>
                <c:pt idx="97">
                  <c:v>5.45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0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2.31</c:v>
                </c:pt>
                <c:pt idx="109">
                  <c:v>3.3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1.9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5.85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0.41799999999999998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5992.4902000000002</c:v>
                </c:pt>
                <c:pt idx="146">
                  <c:v>6045.9701999999997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6434.3900999999996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2.95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1.1259999999999999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3.24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0.439</c:v>
                </c:pt>
                <c:pt idx="210">
                  <c:v>0</c:v>
                </c:pt>
                <c:pt idx="211">
                  <c:v>0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6.57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0.83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38.200000000000003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2.68</c:v>
                </c:pt>
                <c:pt idx="253">
                  <c:v>0.80400000000000005</c:v>
                </c:pt>
                <c:pt idx="254">
                  <c:v>0</c:v>
                </c:pt>
                <c:pt idx="255">
                  <c:v>30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46.68</c:v>
                </c:pt>
                <c:pt idx="263">
                  <c:v>0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</c:v>
                </c:pt>
                <c:pt idx="278">
                  <c:v>33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0.83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0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13.48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41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1.69</c:v>
                </c:pt>
                <c:pt idx="351">
                  <c:v>0</c:v>
                </c:pt>
                <c:pt idx="352">
                  <c:v>1.41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1.996</c:v>
                </c:pt>
                <c:pt idx="4">
                  <c:v>0.54200000000000004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3.25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3.21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5.85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14.17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2.21</c:v>
                </c:pt>
                <c:pt idx="79">
                  <c:v>0</c:v>
                </c:pt>
                <c:pt idx="80">
                  <c:v>7775.9701999999997</c:v>
                </c:pt>
                <c:pt idx="81">
                  <c:v>0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5.05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7.64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0.52400000000000002</c:v>
                </c:pt>
                <c:pt idx="143">
                  <c:v>3.85</c:v>
                </c:pt>
                <c:pt idx="144">
                  <c:v>0</c:v>
                </c:pt>
                <c:pt idx="145">
                  <c:v>5512.1801999999998</c:v>
                </c:pt>
                <c:pt idx="146">
                  <c:v>0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0</c:v>
                </c:pt>
                <c:pt idx="153">
                  <c:v>0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0.47299999999999998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4.79</c:v>
                </c:pt>
                <c:pt idx="185">
                  <c:v>1.0900000000000001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0.23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1.34</c:v>
                </c:pt>
                <c:pt idx="237">
                  <c:v>0.62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2.7</c:v>
                </c:pt>
                <c:pt idx="253">
                  <c:v>0</c:v>
                </c:pt>
                <c:pt idx="254">
                  <c:v>0.62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2.68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0.38600000000000001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5.8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36.950000000000003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L8" sqref="L8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45865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3.2</v>
      </c>
      <c r="C4" s="109">
        <f>((B4-K4)/K4)*100</f>
        <v>97.897340754483622</v>
      </c>
      <c r="D4" s="62" t="str">
        <f>ALL!D16</f>
        <v>N/A</v>
      </c>
      <c r="E4" s="62">
        <f>ALL!E16</f>
        <v>2</v>
      </c>
      <c r="F4" s="82" t="str">
        <f>ALL!F16</f>
        <v>N/A</v>
      </c>
      <c r="G4" s="82">
        <f>ALL!G16</f>
        <v>3.21</v>
      </c>
      <c r="H4" s="63">
        <f>ALL!C16</f>
        <v>3.3959999999999999</v>
      </c>
      <c r="I4" s="64" t="str">
        <f t="shared" ref="I4:I24" si="0">IF(B4&gt;H4,"Long","Short")</f>
        <v>Short</v>
      </c>
      <c r="J4" s="99">
        <f t="shared" ref="J4:J24" si="1">((B4-H4)/H4)*100</f>
        <v>-5.7714958775029368</v>
      </c>
      <c r="K4" s="136">
        <v>1.617</v>
      </c>
      <c r="L4" s="106">
        <f>C34/100</f>
        <v>0.45731011399149424</v>
      </c>
      <c r="M4" s="24"/>
      <c r="N4" s="94">
        <f>C36/100</f>
        <v>0.33956602502602623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97.897340754483622</v>
      </c>
      <c r="S4" s="32">
        <f t="shared" ref="S4:S24" si="4">B4*P4</f>
        <v>7330.1175015460731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15.32</v>
      </c>
      <c r="C5" s="95">
        <f>((B5-K5)/K5)*100</f>
        <v>2.9569892473118244</v>
      </c>
      <c r="D5" s="33" t="str">
        <f>ALL!D251</f>
        <v>N/A</v>
      </c>
      <c r="E5" s="33">
        <f>ALL!E251</f>
        <v>31</v>
      </c>
      <c r="F5" s="83" t="str">
        <f>ALL!F251</f>
        <v>N/A</v>
      </c>
      <c r="G5" s="83">
        <f>ALL!G251</f>
        <v>16.8</v>
      </c>
      <c r="H5" s="34">
        <f>ALL!C251</f>
        <v>16.55</v>
      </c>
      <c r="I5" s="65" t="str">
        <f t="shared" si="0"/>
        <v>Short</v>
      </c>
      <c r="J5" s="100">
        <f t="shared" si="1"/>
        <v>-7.4320241691842925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2.9569892473118244</v>
      </c>
      <c r="S5" s="36">
        <f t="shared" si="4"/>
        <v>3813.5268817204301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45.78</v>
      </c>
      <c r="C6" s="110">
        <f t="shared" ref="C6:C25" si="6">((B6-K6)/K6)*100</f>
        <v>36.575178997613357</v>
      </c>
      <c r="D6" s="37">
        <f>ALL!D232</f>
        <v>21</v>
      </c>
      <c r="E6" s="37">
        <f>ALL!E232</f>
        <v>27</v>
      </c>
      <c r="F6" s="84">
        <f>ALL!F232</f>
        <v>46.68</v>
      </c>
      <c r="G6" s="84">
        <f>ALL!G232</f>
        <v>43.54</v>
      </c>
      <c r="H6" s="34">
        <f>ALL!C232</f>
        <v>45.3</v>
      </c>
      <c r="I6" s="65" t="str">
        <f t="shared" si="0"/>
        <v>Long</v>
      </c>
      <c r="J6" s="101">
        <f t="shared" si="1"/>
        <v>1.0596026490066313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36.575178997613357</v>
      </c>
      <c r="S6" s="40">
        <f t="shared" si="4"/>
        <v>5058.7446300715983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18.84</v>
      </c>
      <c r="C7" s="95">
        <f>((B7-K7)/K7)*100</f>
        <v>20.000000000000004</v>
      </c>
      <c r="D7" s="33" t="str">
        <f>ALL!D248</f>
        <v>N/A</v>
      </c>
      <c r="E7" s="33">
        <f>ALL!E248</f>
        <v>38</v>
      </c>
      <c r="F7" s="83" t="str">
        <f>ALL!F248</f>
        <v>N/A</v>
      </c>
      <c r="G7" s="83">
        <f>ALL!G248</f>
        <v>18.940000000000001</v>
      </c>
      <c r="H7" s="34">
        <f>ALL!C248</f>
        <v>19.88</v>
      </c>
      <c r="I7" s="65" t="str">
        <f t="shared" si="0"/>
        <v>Short</v>
      </c>
      <c r="J7" s="100">
        <f>((B7-H7)/H7)*100</f>
        <v>-5.2313883299798754</v>
      </c>
      <c r="K7" s="137">
        <v>15.7</v>
      </c>
      <c r="L7" s="25"/>
      <c r="M7" s="42">
        <f>-N4+L4</f>
        <v>0.11774408896546801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20.000000000000004</v>
      </c>
      <c r="S7" s="36">
        <f t="shared" si="4"/>
        <v>4444.8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7.78</v>
      </c>
      <c r="C8" s="110">
        <f t="shared" si="6"/>
        <v>2.9100529100529187</v>
      </c>
      <c r="D8" s="37" t="str">
        <f>ALL!D96</f>
        <v>N/A</v>
      </c>
      <c r="E8" s="37">
        <f>ALL!E96</f>
        <v>14</v>
      </c>
      <c r="F8" s="84" t="str">
        <f>ALL!F96</f>
        <v>N/A</v>
      </c>
      <c r="G8" s="84">
        <f>ALL!G96</f>
        <v>7.64</v>
      </c>
      <c r="H8" s="34">
        <f>ALL!C96</f>
        <v>7.9050000000000002</v>
      </c>
      <c r="I8" s="65" t="str">
        <f t="shared" si="0"/>
        <v>Short</v>
      </c>
      <c r="J8" s="101">
        <f t="shared" si="1"/>
        <v>-1.5812776723592663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2.9100529100529187</v>
      </c>
      <c r="S8" s="40">
        <f t="shared" si="4"/>
        <v>3811.7883597883601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6.36</v>
      </c>
      <c r="C9" s="95">
        <f>((B9-K9)/K9)*100</f>
        <v>14.388489208633107</v>
      </c>
      <c r="D9" s="33">
        <f>ALL!D260</f>
        <v>20</v>
      </c>
      <c r="E9" s="33">
        <f>ALL!E260</f>
        <v>43</v>
      </c>
      <c r="F9" s="83">
        <f>ALL!F260</f>
        <v>6.16</v>
      </c>
      <c r="G9" s="83">
        <f>ALL!G260</f>
        <v>5.68</v>
      </c>
      <c r="H9" s="34">
        <f>ALL!C260</f>
        <v>6.24</v>
      </c>
      <c r="I9" s="65" t="str">
        <f t="shared" si="0"/>
        <v>Long</v>
      </c>
      <c r="J9" s="100">
        <f t="shared" si="1"/>
        <v>1.9230769230769247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14.388489208633107</v>
      </c>
      <c r="S9" s="36">
        <f t="shared" si="4"/>
        <v>4236.9496402877703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7.52</v>
      </c>
      <c r="C10" s="110">
        <f t="shared" si="6"/>
        <v>25.542570951585965</v>
      </c>
      <c r="D10" s="37">
        <f>ALL!D185</f>
        <v>14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7.32</v>
      </c>
      <c r="I10" s="65" t="str">
        <f t="shared" si="0"/>
        <v>Long</v>
      </c>
      <c r="J10" s="101">
        <f>((B10-H10)/H10)*100</f>
        <v>2.7322404371584601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25.542570951585965</v>
      </c>
      <c r="S10" s="40">
        <f t="shared" si="4"/>
        <v>4650.0968280467441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0.65</v>
      </c>
      <c r="C11" s="95">
        <f t="shared" si="6"/>
        <v>16.487455197132611</v>
      </c>
      <c r="D11" s="33">
        <f>ALL!D294</f>
        <v>38</v>
      </c>
      <c r="E11" s="33">
        <f>ALL!E294</f>
        <v>43</v>
      </c>
      <c r="F11" s="83">
        <f>ALL!F294</f>
        <v>0.54600000000000004</v>
      </c>
      <c r="G11" s="83">
        <f>ALL!G294</f>
        <v>0.50600000000000001</v>
      </c>
      <c r="H11" s="34">
        <f>ALL!C294</f>
        <v>0.6</v>
      </c>
      <c r="I11" s="65" t="str">
        <f t="shared" si="0"/>
        <v>Long</v>
      </c>
      <c r="J11" s="100">
        <f t="shared" si="1"/>
        <v>8.333333333333341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16.487455197132611</v>
      </c>
      <c r="S11" s="36">
        <f t="shared" si="4"/>
        <v>4314.6953405017921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6.1</v>
      </c>
      <c r="C12" s="110">
        <f>((B12-K12)/K12)*100</f>
        <v>25.128205128205121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24.744376278118612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25.128205128205121</v>
      </c>
      <c r="S12" s="40">
        <f t="shared" si="4"/>
        <v>4634.748717948718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14.17</v>
      </c>
      <c r="C13" s="95">
        <f t="shared" si="6"/>
        <v>14.829821717990278</v>
      </c>
      <c r="D13" s="33">
        <f>ALL!D64</f>
        <v>15</v>
      </c>
      <c r="E13" s="33">
        <f>ALL!E64</f>
        <v>4</v>
      </c>
      <c r="F13" s="83">
        <f>ALL!F64</f>
        <v>14.1</v>
      </c>
      <c r="G13" s="83">
        <f>ALL!G64</f>
        <v>14.17</v>
      </c>
      <c r="H13" s="34">
        <f>ALL!C64</f>
        <v>14.43</v>
      </c>
      <c r="I13" s="65" t="str">
        <f t="shared" si="0"/>
        <v>Short</v>
      </c>
      <c r="J13" s="100">
        <f t="shared" si="1"/>
        <v>-1.8018018018018005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14.829821717990278</v>
      </c>
      <c r="S13" s="36">
        <f t="shared" si="4"/>
        <v>4253.2965964343593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3.44</v>
      </c>
      <c r="C14" s="110">
        <f t="shared" si="6"/>
        <v>158.00645016125404</v>
      </c>
      <c r="D14" s="37">
        <f>ALL!D154</f>
        <v>11</v>
      </c>
      <c r="E14" s="37">
        <f>ALL!E154</f>
        <v>30</v>
      </c>
      <c r="F14" s="84">
        <f>ALL!F154</f>
        <v>2.95</v>
      </c>
      <c r="G14" s="84">
        <f>ALL!G154</f>
        <v>2.76</v>
      </c>
      <c r="H14" s="34">
        <f>ALL!C154</f>
        <v>2.77</v>
      </c>
      <c r="I14" s="65" t="str">
        <f t="shared" si="0"/>
        <v>Long</v>
      </c>
      <c r="J14" s="101">
        <f t="shared" si="1"/>
        <v>24.187725631768949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158.00645016125404</v>
      </c>
      <c r="S14" s="36">
        <f t="shared" si="4"/>
        <v>9556.558913972849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6.06</v>
      </c>
      <c r="C15" s="95">
        <f t="shared" si="6"/>
        <v>2.020202020202007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6.41</v>
      </c>
      <c r="I15" s="65" t="str">
        <f t="shared" si="0"/>
        <v>Short</v>
      </c>
      <c r="J15" s="100">
        <f t="shared" si="1"/>
        <v>-5.4602184087363579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2.020202020202007</v>
      </c>
      <c r="S15" s="36">
        <f t="shared" si="4"/>
        <v>3778.8282828282827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2.64</v>
      </c>
      <c r="C16" s="110">
        <f t="shared" si="6"/>
        <v>37.500000000000014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37.500000000000014</v>
      </c>
      <c r="S16" s="40">
        <f t="shared" si="4"/>
        <v>5093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6.73</v>
      </c>
      <c r="C17" s="95">
        <f t="shared" si="6"/>
        <v>74.805194805194802</v>
      </c>
      <c r="D17" s="33" t="str">
        <f>ALL!D258</f>
        <v>N/A</v>
      </c>
      <c r="E17" s="33" t="str">
        <f>ALL!E258</f>
        <v>N/A</v>
      </c>
      <c r="F17" s="83" t="str">
        <f>ALL!F258</f>
        <v>N/A</v>
      </c>
      <c r="G17" s="83" t="str">
        <f>ALL!G258</f>
        <v>N/A</v>
      </c>
      <c r="H17" s="34">
        <f>ALL!C258</f>
        <v>6.57</v>
      </c>
      <c r="I17" s="65" t="str">
        <f t="shared" si="0"/>
        <v>Long</v>
      </c>
      <c r="J17" s="100">
        <f t="shared" si="1"/>
        <v>2.4353120243531223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74.805194805194802</v>
      </c>
      <c r="S17" s="36">
        <f t="shared" si="4"/>
        <v>6474.7844155844159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7.4</v>
      </c>
      <c r="C18" s="110">
        <f>((B18-K18)/K18)*100</f>
        <v>64.079822616407995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5.93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64.079822616407995</v>
      </c>
      <c r="S18" s="40">
        <f t="shared" si="4"/>
        <v>6077.5166297117521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18.8</v>
      </c>
      <c r="C19" s="95">
        <f t="shared" si="6"/>
        <v>25.333333333333336</v>
      </c>
      <c r="D19" s="33">
        <f>ALL!D190</f>
        <v>26</v>
      </c>
      <c r="E19" s="33" t="str">
        <f>ALL!E190</f>
        <v>N/A</v>
      </c>
      <c r="F19" s="83">
        <f>ALL!F190</f>
        <v>17.3</v>
      </c>
      <c r="G19" s="83" t="str">
        <f>ALL!G190</f>
        <v>N/A</v>
      </c>
      <c r="H19" s="34">
        <f>ALL!C190</f>
        <v>18.12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25.333333333333336</v>
      </c>
      <c r="S19" s="36">
        <f t="shared" si="4"/>
        <v>4642.3466666666673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3.2</v>
      </c>
      <c r="C20" s="110">
        <f>((B20-K20)/K20)*100</f>
        <v>43.497757847533641</v>
      </c>
      <c r="D20" s="37">
        <f>ALL!D112</f>
        <v>24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3.081</v>
      </c>
      <c r="I20" s="65" t="str">
        <f>IF(B20&gt;H20,"Long","Short")</f>
        <v>Long</v>
      </c>
      <c r="J20" s="101">
        <f>((B20-H20)/H20)*100</f>
        <v>3.8623823433950086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43.497757847533641</v>
      </c>
      <c r="S20" s="40">
        <f t="shared" si="4"/>
        <v>5315.1569506726464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1.86</v>
      </c>
      <c r="C21" s="95">
        <f>((B21-K21)/K21)*100</f>
        <v>41.984732824427482</v>
      </c>
      <c r="D21" s="33">
        <f>ALL!D341</f>
        <v>8</v>
      </c>
      <c r="E21" s="33" t="str">
        <f>ALL!E341</f>
        <v>N/A</v>
      </c>
      <c r="F21" s="83">
        <f>ALL!F341</f>
        <v>1.9</v>
      </c>
      <c r="G21" s="83" t="str">
        <f>ALL!G341</f>
        <v>N/A</v>
      </c>
      <c r="H21" s="34">
        <f>ALL!C341</f>
        <v>1.67</v>
      </c>
      <c r="I21" s="65" t="str">
        <f>IF(B21&gt;H21,"Long","Short")</f>
        <v>Long</v>
      </c>
      <c r="J21" s="100">
        <f>((B21-H21)/H21)*100</f>
        <v>11.377245508982046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41.984732824427482</v>
      </c>
      <c r="S21" s="36">
        <f>P21*B21</f>
        <v>5259.1145038167942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6.35</v>
      </c>
      <c r="C22" s="110">
        <f>((B22-K22)/K22)*100</f>
        <v>16.727941176470573</v>
      </c>
      <c r="D22" s="37">
        <f>ALL!D49</f>
        <v>17</v>
      </c>
      <c r="E22" s="37">
        <f>ALL!E49</f>
        <v>27</v>
      </c>
      <c r="F22" s="84">
        <f>ALL!F49</f>
        <v>6.11</v>
      </c>
      <c r="G22" s="84">
        <f>ALL!G49</f>
        <v>5.51</v>
      </c>
      <c r="H22" s="34">
        <f>ALL!C49</f>
        <v>6.23</v>
      </c>
      <c r="I22" s="65" t="str">
        <f>IF(B22&gt;H22,"Long","Short")</f>
        <v>Long</v>
      </c>
      <c r="J22" s="101">
        <f>((B22-H22)/H22)*100</f>
        <v>1.9261637239165204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16.727941176470573</v>
      </c>
      <c r="S22" s="40">
        <f t="shared" si="4"/>
        <v>4323.6029411764703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10.46</v>
      </c>
      <c r="C23" s="95">
        <f t="shared" si="6"/>
        <v>10.805084745762725</v>
      </c>
      <c r="D23" s="33">
        <f>ALL!D58</f>
        <v>20</v>
      </c>
      <c r="E23" s="33">
        <f>ALL!E58</f>
        <v>30</v>
      </c>
      <c r="F23" s="83">
        <f>ALL!F58</f>
        <v>9.7100000000000009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62.928348909657338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10.805084745762725</v>
      </c>
      <c r="S23" s="36">
        <f>B23*P23</f>
        <v>4104.2203389830511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20.76</v>
      </c>
      <c r="C24" s="110">
        <f t="shared" si="6"/>
        <v>12.337662337662342</v>
      </c>
      <c r="D24" s="37">
        <f>ALL!D143</f>
        <v>20</v>
      </c>
      <c r="E24" s="37">
        <f>ALL!E143</f>
        <v>26</v>
      </c>
      <c r="F24" s="84">
        <f>ALL!F143</f>
        <v>20.079999999999998</v>
      </c>
      <c r="G24" s="84">
        <f>ALL!G143</f>
        <v>19.2</v>
      </c>
      <c r="H24" s="34">
        <f>ALL!C143</f>
        <v>20.62</v>
      </c>
      <c r="I24" s="65" t="str">
        <f t="shared" si="0"/>
        <v>Long</v>
      </c>
      <c r="J24" s="101">
        <f t="shared" si="1"/>
        <v>0.67895247332686981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12.337662337662342</v>
      </c>
      <c r="S24" s="40">
        <f t="shared" si="4"/>
        <v>4160.9870129870133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12.22</v>
      </c>
      <c r="C25" s="95">
        <f t="shared" si="6"/>
        <v>59.530026109660582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11.55</v>
      </c>
      <c r="I25" s="65" t="str">
        <f t="shared" ref="I25:I30" si="7">IF(B25&gt;H25,"Long","Short")</f>
        <v>Long</v>
      </c>
      <c r="J25" s="100">
        <f t="shared" ref="J25:J30" si="8">((B25-H25)/H25)*100</f>
        <v>5.8008658008657994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59.530026109660582</v>
      </c>
      <c r="S25" s="36">
        <f t="shared" ref="S25:S30" si="11">B25*P25</f>
        <v>5908.9921671018283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0.82699999999999996</v>
      </c>
      <c r="C26" s="110">
        <f>((B26-K26)/K26)*100</f>
        <v>4.0251572327043919</v>
      </c>
      <c r="D26" s="37">
        <f>ALL!D195</f>
        <v>12</v>
      </c>
      <c r="E26" s="37" t="str">
        <f>ALL!E195</f>
        <v>N/A</v>
      </c>
      <c r="F26" s="84">
        <f>ALL!F195</f>
        <v>0.82299999999999995</v>
      </c>
      <c r="G26" s="84" t="str">
        <f>ALL!G195</f>
        <v>N/A</v>
      </c>
      <c r="H26" s="34">
        <f>ALL!C195</f>
        <v>0.79200000000000004</v>
      </c>
      <c r="I26" s="65" t="str">
        <f t="shared" si="7"/>
        <v>Long</v>
      </c>
      <c r="J26" s="101">
        <f t="shared" si="8"/>
        <v>4.4191919191919089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4.0251572327043919</v>
      </c>
      <c r="S26" s="40">
        <f t="shared" si="11"/>
        <v>3853.0918238993704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1.1140000000000001</v>
      </c>
      <c r="C27" s="95">
        <f>((B27-K27)/K27)*100</f>
        <v>6.2977099236641267</v>
      </c>
      <c r="D27" s="33">
        <f>ALL!D158</f>
        <v>6</v>
      </c>
      <c r="E27" s="33">
        <f>ALL!E158</f>
        <v>17</v>
      </c>
      <c r="F27" s="83">
        <f>ALL!F158</f>
        <v>1.1259999999999999</v>
      </c>
      <c r="G27" s="83">
        <f>ALL!G158</f>
        <v>1.0900000000000001</v>
      </c>
      <c r="H27" s="34">
        <f>ALL!C158</f>
        <v>1.0620000000000001</v>
      </c>
      <c r="I27" s="65" t="str">
        <f t="shared" si="7"/>
        <v>Long</v>
      </c>
      <c r="J27" s="100">
        <f t="shared" si="8"/>
        <v>4.896421845574392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6.2977099236641267</v>
      </c>
      <c r="S27" s="36">
        <f t="shared" si="11"/>
        <v>3937.2671755725196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25.12</v>
      </c>
      <c r="C28" s="110">
        <f>((B28-K28)/K28)*100</f>
        <v>21.70542635658915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24.5</v>
      </c>
      <c r="I28" s="65" t="str">
        <f t="shared" si="7"/>
        <v>Long</v>
      </c>
      <c r="J28" s="101">
        <f t="shared" si="8"/>
        <v>2.5306122448979633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21.70542635658915</v>
      </c>
      <c r="S28" s="36">
        <f t="shared" si="11"/>
        <v>4507.968992248062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1.1659999999999999</v>
      </c>
      <c r="C29" s="95">
        <f>((B29-K29)/K29)*100</f>
        <v>68.985507246376812</v>
      </c>
      <c r="D29" s="33">
        <f>ALL!D40</f>
        <v>13</v>
      </c>
      <c r="E29" s="33">
        <f>ALL!E40</f>
        <v>27</v>
      </c>
      <c r="F29" s="83">
        <f>ALL!F40</f>
        <v>0.86099999999999999</v>
      </c>
      <c r="G29" s="83">
        <f>ALL!G40</f>
        <v>0.76600000000000001</v>
      </c>
      <c r="H29" s="34">
        <f>ALL!C40</f>
        <v>0.98599999999999999</v>
      </c>
      <c r="I29" s="65" t="str">
        <f t="shared" si="7"/>
        <v>Long</v>
      </c>
      <c r="J29" s="100">
        <f t="shared" si="8"/>
        <v>18.255578093306283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68.985507246376812</v>
      </c>
      <c r="S29" s="36">
        <f t="shared" si="11"/>
        <v>6259.2231884057974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2.34</v>
      </c>
      <c r="C30" s="110">
        <f>((B30-K30)/K30)*100</f>
        <v>101.72413793103448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1.8</v>
      </c>
      <c r="I30" s="143" t="str">
        <f t="shared" si="7"/>
        <v>Long</v>
      </c>
      <c r="J30" s="101">
        <f t="shared" si="8"/>
        <v>29.999999999999989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101.72413793103448</v>
      </c>
      <c r="S30" s="36">
        <f t="shared" si="11"/>
        <v>7471.8620689655172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45.731011399149423</v>
      </c>
      <c r="S31" s="87">
        <f>SUM(S4:S30)</f>
        <v>137273.28656893887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1006.0822507812873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45.731011399149423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1968.72</v>
      </c>
      <c r="C36" s="5">
        <f>((B36-K36)/K36)*100</f>
        <v>33.956602502602621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4940.8900999999996</v>
      </c>
      <c r="C37" s="5">
        <f>((B37-K37)/K37)*100</f>
        <v>38.382064546124177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2138.8400999999999</v>
      </c>
      <c r="C38" s="5">
        <f>((B38-K38)/K38)*100</f>
        <v>66.314684064011445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2912.3899000000001</v>
      </c>
      <c r="C39" s="5">
        <f>((B39-K39)/K39)*100</f>
        <v>24.781058269065987</v>
      </c>
      <c r="D39" s="14" t="s">
        <v>820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8.25</v>
      </c>
      <c r="C4" s="67">
        <f t="shared" ref="C4:C23" si="0">((B4-K4)/K4)*100</f>
        <v>1389.1696750902524</v>
      </c>
      <c r="D4" s="66">
        <f>ALL!D5</f>
        <v>1</v>
      </c>
      <c r="E4" s="66">
        <f>ALL!E5</f>
        <v>7</v>
      </c>
      <c r="F4" s="66">
        <f>ALL!F5</f>
        <v>8.25</v>
      </c>
      <c r="G4" s="66">
        <f>ALL!G5</f>
        <v>6.95</v>
      </c>
      <c r="H4" s="66">
        <f>ALL!C5</f>
        <v>6.4</v>
      </c>
      <c r="I4" s="66" t="str">
        <f t="shared" ref="I4:I23" si="1">IF(B4&gt;H4,"Long","Short")</f>
        <v>Long</v>
      </c>
      <c r="J4" s="67">
        <f t="shared" ref="J4:J23" si="2">((B4-H4)/H4)*100</f>
        <v>28.906249999999993</v>
      </c>
      <c r="K4" s="68">
        <v>0.55400000000000005</v>
      </c>
      <c r="L4" s="61"/>
      <c r="M4" s="56">
        <f>C27/100</f>
        <v>1400.2510124772703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3.2</v>
      </c>
      <c r="C5" s="70">
        <f t="shared" si="0"/>
        <v>298.00995024875618</v>
      </c>
      <c r="D5" s="69">
        <f>ALL!D112</f>
        <v>24</v>
      </c>
      <c r="E5" s="69">
        <f>ALL!E112</f>
        <v>31</v>
      </c>
      <c r="F5" s="69">
        <f>ALL!F112</f>
        <v>2.7829999999999999</v>
      </c>
      <c r="G5" s="69">
        <f>ALL!G112</f>
        <v>2.7090000000000001</v>
      </c>
      <c r="H5" s="69">
        <f>ALL!C112</f>
        <v>3.081</v>
      </c>
      <c r="I5" s="71" t="str">
        <f t="shared" si="1"/>
        <v>Long</v>
      </c>
      <c r="J5" s="72">
        <f t="shared" si="2"/>
        <v>3.8623823433950086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12.62</v>
      </c>
      <c r="C7" s="70">
        <f t="shared" si="0"/>
        <v>2768.181818181818</v>
      </c>
      <c r="D7" s="69">
        <f>ALL!D39</f>
        <v>8</v>
      </c>
      <c r="E7" s="69">
        <f>ALL!E29</f>
        <v>28</v>
      </c>
      <c r="F7" s="69">
        <f>ALL!F29</f>
        <v>12.48</v>
      </c>
      <c r="G7" s="69">
        <f>ALL!G29</f>
        <v>11.9</v>
      </c>
      <c r="H7" s="69">
        <f>ALL!C29</f>
        <v>12.4</v>
      </c>
      <c r="I7" s="71" t="str">
        <f t="shared" si="1"/>
        <v>Long</v>
      </c>
      <c r="J7" s="72">
        <f t="shared" si="2"/>
        <v>1.7741935483870874</v>
      </c>
      <c r="K7" s="73">
        <v>0.44</v>
      </c>
      <c r="L7" s="61"/>
      <c r="M7" s="147">
        <f>-N4+M4</f>
        <v>1401.2506445187139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10.46</v>
      </c>
      <c r="C8" s="74">
        <f t="shared" si="0"/>
        <v>2102.105263157895</v>
      </c>
      <c r="D8" s="71">
        <f>ALL!D58</f>
        <v>20</v>
      </c>
      <c r="E8" s="71">
        <f>ALL!E58</f>
        <v>30</v>
      </c>
      <c r="F8" s="71">
        <f>ALL!F58</f>
        <v>9.7100000000000009</v>
      </c>
      <c r="G8" s="71">
        <f>ALL!G58</f>
        <v>9.26</v>
      </c>
      <c r="H8" s="71">
        <f>ALL!C58</f>
        <v>8.85</v>
      </c>
      <c r="I8" s="71" t="str">
        <f t="shared" si="1"/>
        <v>Long</v>
      </c>
      <c r="J8" s="75">
        <f t="shared" si="2"/>
        <v>18.192090395480239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14.17</v>
      </c>
      <c r="C9" s="70">
        <f>((B9-K9)/K9)*100</f>
        <v>1007.03125</v>
      </c>
      <c r="D9" s="69">
        <f>ALL!D64</f>
        <v>15</v>
      </c>
      <c r="E9" s="69">
        <f>ALL!E64</f>
        <v>4</v>
      </c>
      <c r="F9" s="69">
        <f>ALL!F64</f>
        <v>14.1</v>
      </c>
      <c r="G9" s="69">
        <f>ALL!G64</f>
        <v>14.17</v>
      </c>
      <c r="H9" s="69">
        <f>ALL!C64</f>
        <v>14.43</v>
      </c>
      <c r="I9" s="71" t="str">
        <f t="shared" si="1"/>
        <v>Short</v>
      </c>
      <c r="J9" s="72">
        <f t="shared" si="2"/>
        <v>-1.8018018018018005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45.7</v>
      </c>
      <c r="C11" s="70">
        <f t="shared" si="0"/>
        <v>4516.1616161616166</v>
      </c>
      <c r="D11" s="69">
        <f>ALL!D80</f>
        <v>48</v>
      </c>
      <c r="E11" s="69">
        <f>ALL!E80</f>
        <v>28</v>
      </c>
      <c r="F11" s="69">
        <f>ALL!F80</f>
        <v>46.2</v>
      </c>
      <c r="G11" s="69">
        <f>ALL!G80</f>
        <v>45</v>
      </c>
      <c r="H11" s="69">
        <f>ALL!C80</f>
        <v>47.08</v>
      </c>
      <c r="I11" s="71" t="str">
        <f t="shared" si="1"/>
        <v>Short</v>
      </c>
      <c r="J11" s="72">
        <f t="shared" si="2"/>
        <v>-2.9311809685641363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1.06</v>
      </c>
      <c r="C12" s="74">
        <f t="shared" si="0"/>
        <v>12.050739957716713</v>
      </c>
      <c r="D12" s="71">
        <f>ALL!D35</f>
        <v>4</v>
      </c>
      <c r="E12" s="71">
        <f>ALL!E35</f>
        <v>26</v>
      </c>
      <c r="F12" s="71">
        <f>ALL!F35</f>
        <v>1.1200000000000001</v>
      </c>
      <c r="G12" s="71">
        <f>ALL!G35</f>
        <v>0.89</v>
      </c>
      <c r="H12" s="71">
        <f>ALL!C35</f>
        <v>0.94</v>
      </c>
      <c r="I12" s="71" t="str">
        <f t="shared" si="1"/>
        <v>Long</v>
      </c>
      <c r="J12" s="75">
        <f t="shared" si="2"/>
        <v>12.765957446808523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0.95</v>
      </c>
      <c r="I19" s="71" t="str">
        <f t="shared" si="1"/>
        <v>Long</v>
      </c>
      <c r="J19" s="72">
        <f t="shared" si="2"/>
        <v>411.57894736842104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1.3480000000000001</v>
      </c>
      <c r="C20" s="74">
        <f>((B20-K20)/K20)*100</f>
        <v>1414.606741573034</v>
      </c>
      <c r="D20" s="71" t="str">
        <f>ALL!D94</f>
        <v>N/A</v>
      </c>
      <c r="E20" s="71" t="str">
        <f>ALL!E94</f>
        <v>N/A</v>
      </c>
      <c r="F20" s="71" t="str">
        <f>ALL!F94</f>
        <v>N/A</v>
      </c>
      <c r="G20" s="71" t="str">
        <f>ALL!G94</f>
        <v>N/A</v>
      </c>
      <c r="H20" s="71">
        <f>ALL!C94</f>
        <v>1.3080000000000001</v>
      </c>
      <c r="I20" s="71" t="str">
        <f>IF(B20&gt;H20,"Long","Short")</f>
        <v>Long</v>
      </c>
      <c r="J20" s="75">
        <f>((B20-H20)/H20)*100</f>
        <v>3.0581039755351709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6.36</v>
      </c>
      <c r="C23" s="78">
        <f t="shared" si="0"/>
        <v>25.196850393700792</v>
      </c>
      <c r="D23" s="77">
        <f>ALL!D69</f>
        <v>1</v>
      </c>
      <c r="E23" s="77">
        <f>ALL!E69</f>
        <v>2</v>
      </c>
      <c r="F23" s="77">
        <f>ALL!F69</f>
        <v>2.5499999999999998</v>
      </c>
      <c r="G23" s="77">
        <f>ALL!G69</f>
        <v>2.21</v>
      </c>
      <c r="H23" s="77">
        <f>ALL!C69</f>
        <v>2.21</v>
      </c>
      <c r="I23" s="79" t="str">
        <f t="shared" si="1"/>
        <v>Long</v>
      </c>
      <c r="J23" s="80">
        <f t="shared" si="2"/>
        <v>187.78280542986428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2800502.0249545407</v>
      </c>
    </row>
    <row r="27" spans="1:17" ht="13.5" thickBot="1" x14ac:dyDescent="0.25">
      <c r="A27" s="51" t="s">
        <v>10</v>
      </c>
      <c r="B27" s="52"/>
      <c r="C27" s="53">
        <f>C26/20</f>
        <v>140025.10124772703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45865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8.25</v>
      </c>
      <c r="C5">
        <f t="shared" ref="C5:C68" si="1">VLOOKUP($A5,$N$5:$U$375,3,FALSE)</f>
        <v>6.4</v>
      </c>
      <c r="D5">
        <f t="shared" ref="D5:D68" si="2">VLOOKUP($A5,$N$5:$U$375,4,FALSE)</f>
        <v>1</v>
      </c>
      <c r="E5">
        <f t="shared" ref="E5:E68" si="3">VLOOKUP($A5,$N$5:$U$375,5,FALSE)</f>
        <v>7</v>
      </c>
      <c r="F5">
        <f t="shared" ref="F5:F68" si="4">VLOOKUP($A5,$N$5:$U$375,6,FALSE)</f>
        <v>8.25</v>
      </c>
      <c r="G5">
        <f t="shared" ref="G5:G68" si="5">VLOOKUP($A5,$N$5:$U$375,7,FALSE)</f>
        <v>6.95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8.25</v>
      </c>
      <c r="P5" s="111">
        <v>6.4</v>
      </c>
      <c r="Q5" s="111">
        <v>1</v>
      </c>
      <c r="R5" s="111">
        <v>7</v>
      </c>
      <c r="S5" s="111">
        <v>8.25</v>
      </c>
      <c r="T5" s="111">
        <v>6.95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2.2549999999999999</v>
      </c>
      <c r="C7">
        <f t="shared" si="1"/>
        <v>2.1800000000000002</v>
      </c>
      <c r="D7">
        <f t="shared" si="2"/>
        <v>20</v>
      </c>
      <c r="E7">
        <f t="shared" si="3"/>
        <v>28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2.2549999999999999</v>
      </c>
      <c r="P7" s="111">
        <v>2.1800000000000002</v>
      </c>
      <c r="Q7" s="111">
        <v>20</v>
      </c>
      <c r="R7" s="111">
        <v>28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0.54600000000000004</v>
      </c>
      <c r="C8">
        <f t="shared" si="1"/>
        <v>0.5</v>
      </c>
      <c r="D8">
        <f t="shared" si="2"/>
        <v>1</v>
      </c>
      <c r="E8">
        <f t="shared" si="3"/>
        <v>19</v>
      </c>
      <c r="F8">
        <f t="shared" si="4"/>
        <v>0.54400000000000004</v>
      </c>
      <c r="G8">
        <f t="shared" si="5"/>
        <v>0.54200000000000004</v>
      </c>
      <c r="H8" s="122" t="str">
        <f t="shared" si="6"/>
        <v>Long</v>
      </c>
      <c r="N8" s="111" t="s">
        <v>75</v>
      </c>
      <c r="O8" s="111">
        <v>0.54600000000000004</v>
      </c>
      <c r="P8" s="111">
        <v>0.5</v>
      </c>
      <c r="Q8" s="111">
        <v>1</v>
      </c>
      <c r="R8" s="111">
        <v>19</v>
      </c>
      <c r="S8" s="111">
        <v>0.54400000000000004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5.43</v>
      </c>
      <c r="P10" s="111">
        <v>5.37</v>
      </c>
      <c r="Q10" s="111">
        <v>21</v>
      </c>
      <c r="R10" s="111" t="s">
        <v>71</v>
      </c>
      <c r="S10" s="111">
        <v>5.43</v>
      </c>
      <c r="T10" s="111" t="s">
        <v>71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3.38</v>
      </c>
      <c r="P13" s="111">
        <v>3.39</v>
      </c>
      <c r="Q13" s="111" t="s">
        <v>71</v>
      </c>
      <c r="R13" s="111">
        <v>1</v>
      </c>
      <c r="S13" s="111" t="s">
        <v>71</v>
      </c>
      <c r="T13" s="111">
        <v>3.25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1.02</v>
      </c>
      <c r="C14">
        <f t="shared" si="1"/>
        <v>0.95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4.6399999999999997</v>
      </c>
      <c r="P15" s="111">
        <v>4.3120000000000003</v>
      </c>
      <c r="Q15" s="111">
        <v>18</v>
      </c>
      <c r="R15" s="111">
        <v>24</v>
      </c>
      <c r="S15" s="111">
        <v>4.4859999999999998</v>
      </c>
      <c r="T15" s="111">
        <v>4.2839999999999998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3.2</v>
      </c>
      <c r="C16">
        <f t="shared" si="1"/>
        <v>3.3959999999999999</v>
      </c>
      <c r="D16" t="str">
        <f t="shared" si="2"/>
        <v>N/A</v>
      </c>
      <c r="E16">
        <f t="shared" si="3"/>
        <v>2</v>
      </c>
      <c r="F16" t="str">
        <f t="shared" si="4"/>
        <v>N/A</v>
      </c>
      <c r="G16">
        <f t="shared" si="5"/>
        <v>3.21</v>
      </c>
      <c r="H16" s="122" t="str">
        <f t="shared" si="6"/>
        <v>Short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1.02</v>
      </c>
      <c r="P18" s="111">
        <v>0.95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6.1</v>
      </c>
      <c r="P19" s="111">
        <v>5.31</v>
      </c>
      <c r="Q19" s="111">
        <v>11</v>
      </c>
      <c r="R19" s="111">
        <v>25</v>
      </c>
      <c r="S19" s="111">
        <v>5.7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5</v>
      </c>
      <c r="C20">
        <f t="shared" si="1"/>
        <v>4.8899999999999997</v>
      </c>
      <c r="D20">
        <f t="shared" si="2"/>
        <v>13</v>
      </c>
      <c r="E20">
        <f t="shared" si="3"/>
        <v>26</v>
      </c>
      <c r="F20">
        <f t="shared" si="4"/>
        <v>5.16</v>
      </c>
      <c r="G20">
        <f t="shared" si="5"/>
        <v>4.67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7</v>
      </c>
      <c r="C24">
        <f t="shared" si="1"/>
        <v>6.76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</v>
      </c>
      <c r="P24" s="111">
        <v>4.8899999999999997</v>
      </c>
      <c r="Q24" s="111">
        <v>13</v>
      </c>
      <c r="R24" s="111">
        <v>26</v>
      </c>
      <c r="S24" s="111">
        <v>5.16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3.2</v>
      </c>
      <c r="P25" s="111">
        <v>3.3959999999999999</v>
      </c>
      <c r="Q25" s="111" t="s">
        <v>71</v>
      </c>
      <c r="R25" s="111">
        <v>2</v>
      </c>
      <c r="S25" s="111" t="s">
        <v>71</v>
      </c>
      <c r="T25" s="111">
        <v>3.21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12.62</v>
      </c>
      <c r="C29">
        <f t="shared" si="1"/>
        <v>12.4</v>
      </c>
      <c r="D29">
        <f t="shared" si="2"/>
        <v>15</v>
      </c>
      <c r="E29">
        <f t="shared" si="3"/>
        <v>28</v>
      </c>
      <c r="F29">
        <f t="shared" si="4"/>
        <v>12.48</v>
      </c>
      <c r="G29">
        <f t="shared" si="5"/>
        <v>11.9</v>
      </c>
      <c r="H29" s="122" t="str">
        <f t="shared" si="6"/>
        <v>Long</v>
      </c>
      <c r="N29" s="111" t="s">
        <v>207</v>
      </c>
      <c r="O29" s="111">
        <v>7</v>
      </c>
      <c r="P29" s="111">
        <v>6.76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3.83</v>
      </c>
      <c r="C31">
        <f t="shared" si="1"/>
        <v>3.63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7.26</v>
      </c>
      <c r="C32">
        <f t="shared" si="1"/>
        <v>7.3</v>
      </c>
      <c r="D32" t="str">
        <f t="shared" si="2"/>
        <v>N/A</v>
      </c>
      <c r="E32">
        <f t="shared" si="3"/>
        <v>47</v>
      </c>
      <c r="F32" t="str">
        <f t="shared" si="4"/>
        <v>N/A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12.62</v>
      </c>
      <c r="P34" s="111">
        <v>12.4</v>
      </c>
      <c r="Q34" s="111">
        <v>15</v>
      </c>
      <c r="R34" s="111">
        <v>28</v>
      </c>
      <c r="S34" s="111">
        <v>12.48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1.06</v>
      </c>
      <c r="C35">
        <f t="shared" si="1"/>
        <v>0.94</v>
      </c>
      <c r="D35">
        <f t="shared" si="2"/>
        <v>4</v>
      </c>
      <c r="E35">
        <f t="shared" si="3"/>
        <v>26</v>
      </c>
      <c r="F35">
        <f t="shared" si="4"/>
        <v>1.1200000000000001</v>
      </c>
      <c r="G35">
        <f t="shared" si="5"/>
        <v>0.89</v>
      </c>
      <c r="H35" s="122" t="str">
        <f t="shared" si="6"/>
        <v>Long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3.83</v>
      </c>
      <c r="P38" s="111">
        <v>3.63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8.8000000000000007</v>
      </c>
      <c r="C39">
        <f t="shared" si="1"/>
        <v>8.52</v>
      </c>
      <c r="D39">
        <f t="shared" si="2"/>
        <v>8</v>
      </c>
      <c r="E39" t="str">
        <f t="shared" si="3"/>
        <v>N/A</v>
      </c>
      <c r="F39">
        <f t="shared" si="4"/>
        <v>8.68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7.26</v>
      </c>
      <c r="P39" s="111">
        <v>7.3</v>
      </c>
      <c r="Q39" s="111" t="s">
        <v>71</v>
      </c>
      <c r="R39" s="111">
        <v>47</v>
      </c>
      <c r="S39" s="111" t="s">
        <v>71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1.1659999999999999</v>
      </c>
      <c r="C40">
        <f t="shared" si="1"/>
        <v>0.98599999999999999</v>
      </c>
      <c r="D40">
        <f t="shared" si="2"/>
        <v>13</v>
      </c>
      <c r="E40">
        <f t="shared" si="3"/>
        <v>27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2.12</v>
      </c>
      <c r="C42">
        <f t="shared" si="1"/>
        <v>2.2200000000000002</v>
      </c>
      <c r="D42" t="str">
        <f t="shared" si="2"/>
        <v>N/A</v>
      </c>
      <c r="E42">
        <f t="shared" si="3"/>
        <v>30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1.06</v>
      </c>
      <c r="P42" s="111">
        <v>0.94</v>
      </c>
      <c r="Q42" s="111">
        <v>4</v>
      </c>
      <c r="R42" s="111">
        <v>26</v>
      </c>
      <c r="S42" s="111">
        <v>1.1200000000000001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2317.5300000000002</v>
      </c>
      <c r="P44" s="111">
        <v>2291.7800000000002</v>
      </c>
      <c r="Q44" s="111">
        <v>23</v>
      </c>
      <c r="R44" s="111" t="s">
        <v>71</v>
      </c>
      <c r="S44" s="111">
        <v>2194.6001000000001</v>
      </c>
      <c r="T44" s="111" t="s">
        <v>71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8.8000000000000007</v>
      </c>
      <c r="P47" s="111">
        <v>8.52</v>
      </c>
      <c r="Q47" s="111">
        <v>8</v>
      </c>
      <c r="R47" s="111" t="s">
        <v>71</v>
      </c>
      <c r="S47" s="111">
        <v>8.68</v>
      </c>
      <c r="T47" s="111" t="s">
        <v>71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4.5999999999999996</v>
      </c>
      <c r="C48" t="str">
        <f t="shared" si="1"/>
        <v>N/A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1.1659999999999999</v>
      </c>
      <c r="P48" s="111">
        <v>0.98599999999999999</v>
      </c>
      <c r="Q48" s="111">
        <v>13</v>
      </c>
      <c r="R48" s="111">
        <v>27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6.35</v>
      </c>
      <c r="C49">
        <f t="shared" si="1"/>
        <v>6.23</v>
      </c>
      <c r="D49">
        <f t="shared" si="2"/>
        <v>17</v>
      </c>
      <c r="E49">
        <f t="shared" si="3"/>
        <v>27</v>
      </c>
      <c r="F49">
        <f t="shared" si="4"/>
        <v>6.11</v>
      </c>
      <c r="G49">
        <f t="shared" si="5"/>
        <v>5.51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2</v>
      </c>
      <c r="C50">
        <f t="shared" si="1"/>
        <v>1.72</v>
      </c>
      <c r="D50">
        <f t="shared" si="2"/>
        <v>4</v>
      </c>
      <c r="E50">
        <f t="shared" si="3"/>
        <v>24</v>
      </c>
      <c r="F50">
        <f t="shared" si="4"/>
        <v>1.88</v>
      </c>
      <c r="G50">
        <f t="shared" si="5"/>
        <v>1.67</v>
      </c>
      <c r="H50" s="122" t="str">
        <f t="shared" si="7"/>
        <v>Long</v>
      </c>
      <c r="N50" s="111" t="s">
        <v>220</v>
      </c>
      <c r="O50" s="111">
        <v>2.12</v>
      </c>
      <c r="P50" s="111">
        <v>2.2200000000000002</v>
      </c>
      <c r="Q50" s="111" t="s">
        <v>71</v>
      </c>
      <c r="R50" s="111">
        <v>30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3</v>
      </c>
      <c r="C51">
        <f t="shared" si="1"/>
        <v>2.29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2.34</v>
      </c>
      <c r="C55">
        <f t="shared" si="1"/>
        <v>2.3199999999999998</v>
      </c>
      <c r="D55">
        <f t="shared" si="2"/>
        <v>12</v>
      </c>
      <c r="E55">
        <f t="shared" si="3"/>
        <v>35</v>
      </c>
      <c r="F55">
        <f t="shared" si="4"/>
        <v>2.1</v>
      </c>
      <c r="G55">
        <f t="shared" si="5"/>
        <v>2.04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4.5999999999999996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6.35</v>
      </c>
      <c r="P57" s="111">
        <v>6.23</v>
      </c>
      <c r="Q57" s="111">
        <v>17</v>
      </c>
      <c r="R57" s="111">
        <v>27</v>
      </c>
      <c r="S57" s="111">
        <v>6.11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10.46</v>
      </c>
      <c r="C58">
        <f t="shared" si="1"/>
        <v>8.85</v>
      </c>
      <c r="D58">
        <f t="shared" si="2"/>
        <v>20</v>
      </c>
      <c r="E58">
        <f t="shared" si="3"/>
        <v>30</v>
      </c>
      <c r="F58">
        <f t="shared" si="4"/>
        <v>9.7100000000000009</v>
      </c>
      <c r="G58">
        <f t="shared" si="5"/>
        <v>9.26</v>
      </c>
      <c r="H58" s="122" t="str">
        <f t="shared" si="7"/>
        <v>Long</v>
      </c>
      <c r="N58" s="111" t="s">
        <v>91</v>
      </c>
      <c r="O58" s="111">
        <v>2</v>
      </c>
      <c r="P58" s="111">
        <v>1.72</v>
      </c>
      <c r="Q58" s="111">
        <v>4</v>
      </c>
      <c r="R58" s="111">
        <v>24</v>
      </c>
      <c r="S58" s="111">
        <v>1.88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6.8</v>
      </c>
      <c r="C59">
        <f t="shared" si="1"/>
        <v>7</v>
      </c>
      <c r="D59">
        <f t="shared" si="2"/>
        <v>19</v>
      </c>
      <c r="E59">
        <f t="shared" si="3"/>
        <v>13</v>
      </c>
      <c r="F59">
        <f t="shared" si="4"/>
        <v>7</v>
      </c>
      <c r="G59">
        <f t="shared" si="5"/>
        <v>5.85</v>
      </c>
      <c r="H59" s="122" t="str">
        <f t="shared" si="7"/>
        <v>Short</v>
      </c>
      <c r="N59" s="111" t="s">
        <v>223</v>
      </c>
      <c r="O59" s="111">
        <v>3</v>
      </c>
      <c r="P59" s="111">
        <v>2.29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5.15</v>
      </c>
      <c r="C60">
        <f t="shared" si="1"/>
        <v>5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6.7</v>
      </c>
      <c r="P63" s="111">
        <v>6.34</v>
      </c>
      <c r="Q63" s="111">
        <v>21</v>
      </c>
      <c r="R63" s="111">
        <v>38</v>
      </c>
      <c r="S63" s="111">
        <v>6.4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14.17</v>
      </c>
      <c r="C64">
        <f t="shared" si="1"/>
        <v>14.43</v>
      </c>
      <c r="D64">
        <f t="shared" si="2"/>
        <v>15</v>
      </c>
      <c r="E64">
        <f t="shared" si="3"/>
        <v>4</v>
      </c>
      <c r="F64">
        <f t="shared" si="4"/>
        <v>14.1</v>
      </c>
      <c r="G64">
        <f t="shared" si="5"/>
        <v>14.17</v>
      </c>
      <c r="H64" s="122" t="str">
        <f t="shared" si="7"/>
        <v>Short</v>
      </c>
      <c r="N64" s="111" t="s">
        <v>227</v>
      </c>
      <c r="O64" s="111">
        <v>2.34</v>
      </c>
      <c r="P64" s="111">
        <v>2.3199999999999998</v>
      </c>
      <c r="Q64" s="111">
        <v>12</v>
      </c>
      <c r="R64" s="111">
        <v>35</v>
      </c>
      <c r="S64" s="111">
        <v>2.1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10.46</v>
      </c>
      <c r="P67" s="111">
        <v>8.85</v>
      </c>
      <c r="Q67" s="111">
        <v>20</v>
      </c>
      <c r="R67" s="111">
        <v>30</v>
      </c>
      <c r="S67" s="111">
        <v>9.7100000000000009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6.8</v>
      </c>
      <c r="P68" s="111">
        <v>7</v>
      </c>
      <c r="Q68" s="111">
        <v>19</v>
      </c>
      <c r="R68" s="111">
        <v>13</v>
      </c>
      <c r="S68" s="111">
        <v>7</v>
      </c>
      <c r="T68" s="111">
        <v>5.85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2.58</v>
      </c>
      <c r="C69">
        <f t="shared" ref="C69:C132" si="9">VLOOKUP($A69,$N$5:$U$375,3,FALSE)</f>
        <v>2.21</v>
      </c>
      <c r="D69">
        <f t="shared" ref="D69:D132" si="10">VLOOKUP($A69,$N$5:$U$375,4,FALSE)</f>
        <v>1</v>
      </c>
      <c r="E69">
        <f t="shared" ref="E69:E132" si="11">VLOOKUP($A69,$N$5:$U$375,5,FALSE)</f>
        <v>2</v>
      </c>
      <c r="F69">
        <f t="shared" ref="F69:F132" si="12">VLOOKUP($A69,$N$5:$U$375,6,FALSE)</f>
        <v>2.5499999999999998</v>
      </c>
      <c r="G69">
        <f t="shared" ref="G69:G132" si="13">VLOOKUP($A69,$N$5:$U$375,7,FALSE)</f>
        <v>2.21</v>
      </c>
      <c r="H69" s="122" t="str">
        <f t="shared" ref="H69:H100" si="14">IF(B69&gt;C69,"Long","Short")</f>
        <v>Long</v>
      </c>
      <c r="N69" s="111" t="s">
        <v>793</v>
      </c>
      <c r="O69" s="111">
        <v>10</v>
      </c>
      <c r="P69" s="111">
        <v>9.7100000000000009</v>
      </c>
      <c r="Q69" s="111">
        <v>8</v>
      </c>
      <c r="R69" s="111">
        <v>26</v>
      </c>
      <c r="S69" s="111">
        <v>9.9499999999999993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5.15</v>
      </c>
      <c r="P70" s="111">
        <v>5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0.36</v>
      </c>
      <c r="C71">
        <f t="shared" si="9"/>
        <v>0.32200000000000001</v>
      </c>
      <c r="D71">
        <f t="shared" si="10"/>
        <v>38</v>
      </c>
      <c r="E71" t="str">
        <f t="shared" si="11"/>
        <v>N/A</v>
      </c>
      <c r="F71">
        <f t="shared" si="12"/>
        <v>0.32200000000000001</v>
      </c>
      <c r="G71" t="str">
        <f t="shared" si="13"/>
        <v>N/A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17445.080099999999</v>
      </c>
      <c r="P74" s="111">
        <v>15820.4102</v>
      </c>
      <c r="Q74" s="111">
        <v>41</v>
      </c>
      <c r="R74" s="111">
        <v>45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2.5099999999999998</v>
      </c>
      <c r="C75">
        <f t="shared" si="9"/>
        <v>2.2000000000000002</v>
      </c>
      <c r="D75">
        <f t="shared" si="10"/>
        <v>40</v>
      </c>
      <c r="E75">
        <f t="shared" si="11"/>
        <v>43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14.17</v>
      </c>
      <c r="P76" s="111">
        <v>14.43</v>
      </c>
      <c r="Q76" s="111">
        <v>15</v>
      </c>
      <c r="R76" s="111">
        <v>4</v>
      </c>
      <c r="S76" s="111">
        <v>14.1</v>
      </c>
      <c r="T76" s="111">
        <v>14.17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9.66</v>
      </c>
      <c r="P77" s="111">
        <v>10.4</v>
      </c>
      <c r="Q77" s="111">
        <v>38</v>
      </c>
      <c r="R77" s="111">
        <v>7</v>
      </c>
      <c r="S77" s="111">
        <v>8.76</v>
      </c>
      <c r="T77" s="111">
        <v>9.5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45.7</v>
      </c>
      <c r="C80">
        <f t="shared" si="9"/>
        <v>47.08</v>
      </c>
      <c r="D80">
        <f t="shared" si="10"/>
        <v>48</v>
      </c>
      <c r="E80">
        <f t="shared" si="11"/>
        <v>28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2.58</v>
      </c>
      <c r="P82" s="111">
        <v>2.21</v>
      </c>
      <c r="Q82" s="111">
        <v>1</v>
      </c>
      <c r="R82" s="111">
        <v>2</v>
      </c>
      <c r="S82" s="111">
        <v>2.5499999999999998</v>
      </c>
      <c r="T82" s="111">
        <v>2.21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2.38</v>
      </c>
      <c r="C83">
        <f t="shared" si="9"/>
        <v>2.0499999999999998</v>
      </c>
      <c r="D83">
        <f t="shared" si="10"/>
        <v>1</v>
      </c>
      <c r="E83">
        <f t="shared" si="11"/>
        <v>29</v>
      </c>
      <c r="F83">
        <f t="shared" si="12"/>
        <v>2.38</v>
      </c>
      <c r="G83">
        <f t="shared" si="13"/>
        <v>2</v>
      </c>
      <c r="H83" s="122" t="str">
        <f t="shared" si="14"/>
        <v>Long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0.36</v>
      </c>
      <c r="P85" s="111">
        <v>0.32200000000000001</v>
      </c>
      <c r="Q85" s="111">
        <v>38</v>
      </c>
      <c r="R85" s="111" t="s">
        <v>71</v>
      </c>
      <c r="S85" s="111">
        <v>0.32200000000000001</v>
      </c>
      <c r="T85" s="111" t="s">
        <v>71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5.45</v>
      </c>
      <c r="C86">
        <f t="shared" si="9"/>
        <v>5</v>
      </c>
      <c r="D86">
        <f t="shared" si="10"/>
        <v>1</v>
      </c>
      <c r="E86">
        <f t="shared" si="11"/>
        <v>2</v>
      </c>
      <c r="F86">
        <f t="shared" si="12"/>
        <v>5.45</v>
      </c>
      <c r="G86">
        <f t="shared" si="13"/>
        <v>5.05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2.4</v>
      </c>
      <c r="C90">
        <f t="shared" si="9"/>
        <v>2.3199999999999998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2.5099999999999998</v>
      </c>
      <c r="P90" s="111">
        <v>2.2000000000000002</v>
      </c>
      <c r="Q90" s="111">
        <v>40</v>
      </c>
      <c r="R90" s="111">
        <v>43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15.15</v>
      </c>
      <c r="C93">
        <f t="shared" si="9"/>
        <v>14.5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1.3480000000000001</v>
      </c>
      <c r="C94">
        <f t="shared" si="9"/>
        <v>1.3080000000000001</v>
      </c>
      <c r="D94" t="str">
        <f t="shared" si="10"/>
        <v>N/A</v>
      </c>
      <c r="E94" t="str">
        <f t="shared" si="11"/>
        <v>N/A</v>
      </c>
      <c r="F94" t="str">
        <f t="shared" si="12"/>
        <v>N/A</v>
      </c>
      <c r="G94" t="str">
        <f t="shared" si="13"/>
        <v>N/A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45.7</v>
      </c>
      <c r="P95" s="111">
        <v>47.08</v>
      </c>
      <c r="Q95" s="111">
        <v>48</v>
      </c>
      <c r="R95" s="111">
        <v>28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7.78</v>
      </c>
      <c r="C96">
        <f t="shared" si="9"/>
        <v>7.9050000000000002</v>
      </c>
      <c r="D96" t="str">
        <f t="shared" si="10"/>
        <v>N/A</v>
      </c>
      <c r="E96">
        <f t="shared" si="11"/>
        <v>14</v>
      </c>
      <c r="F96" t="str">
        <f t="shared" si="12"/>
        <v>N/A</v>
      </c>
      <c r="G96">
        <f t="shared" si="13"/>
        <v>7.64</v>
      </c>
      <c r="H96" s="122" t="str">
        <f t="shared" si="14"/>
        <v>Short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2.54</v>
      </c>
      <c r="C97">
        <f t="shared" si="9"/>
        <v>2.44</v>
      </c>
      <c r="D97">
        <f t="shared" si="10"/>
        <v>21</v>
      </c>
      <c r="E97">
        <f t="shared" si="11"/>
        <v>26</v>
      </c>
      <c r="F97">
        <f t="shared" si="12"/>
        <v>2.31</v>
      </c>
      <c r="G97">
        <f t="shared" si="13"/>
        <v>2.16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2.38</v>
      </c>
      <c r="P98" s="111">
        <v>2.0499999999999998</v>
      </c>
      <c r="Q98" s="111">
        <v>1</v>
      </c>
      <c r="R98" s="111">
        <v>29</v>
      </c>
      <c r="S98" s="111">
        <v>2.38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1.7649999999999999</v>
      </c>
      <c r="C99">
        <f t="shared" si="9"/>
        <v>1.75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5.45</v>
      </c>
      <c r="P101" s="111">
        <v>5</v>
      </c>
      <c r="Q101" s="111">
        <v>1</v>
      </c>
      <c r="R101" s="111">
        <v>2</v>
      </c>
      <c r="S101" s="111">
        <v>5.45</v>
      </c>
      <c r="T101" s="111">
        <v>5.05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2.4</v>
      </c>
      <c r="P105" s="111">
        <v>2.3199999999999998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15.15</v>
      </c>
      <c r="P108" s="111">
        <v>14.5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12.22</v>
      </c>
      <c r="C109">
        <f t="shared" si="9"/>
        <v>11.55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1.3480000000000001</v>
      </c>
      <c r="P109" s="111">
        <v>1.3080000000000001</v>
      </c>
      <c r="Q109" s="111" t="s">
        <v>71</v>
      </c>
      <c r="R109" s="111" t="s">
        <v>71</v>
      </c>
      <c r="S109" s="111" t="s">
        <v>71</v>
      </c>
      <c r="T109" s="111" t="s">
        <v>71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7.78</v>
      </c>
      <c r="P111" s="111">
        <v>7.9050000000000002</v>
      </c>
      <c r="Q111" s="111" t="s">
        <v>71</v>
      </c>
      <c r="R111" s="111">
        <v>14</v>
      </c>
      <c r="S111" s="111" t="s">
        <v>71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3.2</v>
      </c>
      <c r="C112">
        <f t="shared" si="9"/>
        <v>3.081</v>
      </c>
      <c r="D112">
        <f t="shared" si="10"/>
        <v>24</v>
      </c>
      <c r="E112">
        <f t="shared" si="11"/>
        <v>31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2.54</v>
      </c>
      <c r="P112" s="111">
        <v>2.44</v>
      </c>
      <c r="Q112" s="111">
        <v>21</v>
      </c>
      <c r="R112" s="111">
        <v>26</v>
      </c>
      <c r="S112" s="111">
        <v>2.31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7.4</v>
      </c>
      <c r="C114">
        <f t="shared" si="9"/>
        <v>5.93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1.7649999999999999</v>
      </c>
      <c r="P114" s="111">
        <v>1.75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4</v>
      </c>
      <c r="C115">
        <f t="shared" si="9"/>
        <v>3.2</v>
      </c>
      <c r="D115">
        <f t="shared" si="10"/>
        <v>5</v>
      </c>
      <c r="E115">
        <f t="shared" si="11"/>
        <v>28</v>
      </c>
      <c r="F115">
        <f t="shared" si="12"/>
        <v>3.32</v>
      </c>
      <c r="G115">
        <f t="shared" si="13"/>
        <v>3.27</v>
      </c>
      <c r="H115" s="122" t="str">
        <f t="shared" si="15"/>
        <v>Long</v>
      </c>
      <c r="N115" s="111" t="s">
        <v>795</v>
      </c>
      <c r="O115" s="111">
        <v>2.64</v>
      </c>
      <c r="P115" s="111">
        <v>2.58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7.27</v>
      </c>
      <c r="C117">
        <f t="shared" si="9"/>
        <v>5.96</v>
      </c>
      <c r="D117">
        <f t="shared" si="10"/>
        <v>13</v>
      </c>
      <c r="E117" t="str">
        <f t="shared" si="11"/>
        <v>N/A</v>
      </c>
      <c r="F117">
        <f t="shared" si="12"/>
        <v>5.85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7.75</v>
      </c>
      <c r="C124">
        <f t="shared" si="9"/>
        <v>7.4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12.22</v>
      </c>
      <c r="P125" s="111">
        <v>11.55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0.628</v>
      </c>
      <c r="C126">
        <f t="shared" si="9"/>
        <v>0.57999999999999996</v>
      </c>
      <c r="D126">
        <f t="shared" si="10"/>
        <v>19</v>
      </c>
      <c r="E126">
        <f t="shared" si="11"/>
        <v>30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0.498</v>
      </c>
      <c r="C127">
        <f t="shared" si="9"/>
        <v>0.504</v>
      </c>
      <c r="D127">
        <f t="shared" si="10"/>
        <v>29</v>
      </c>
      <c r="E127">
        <f t="shared" si="11"/>
        <v>9</v>
      </c>
      <c r="F127">
        <f t="shared" si="12"/>
        <v>0.41799999999999998</v>
      </c>
      <c r="G127">
        <f t="shared" si="13"/>
        <v>0.52400000000000002</v>
      </c>
      <c r="H127" s="124" t="str">
        <f t="shared" si="15"/>
        <v>Short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4.4000000000000004</v>
      </c>
      <c r="C128">
        <f t="shared" si="9"/>
        <v>3.84</v>
      </c>
      <c r="D128">
        <f t="shared" si="10"/>
        <v>19</v>
      </c>
      <c r="E128">
        <f t="shared" si="11"/>
        <v>29</v>
      </c>
      <c r="F128">
        <f t="shared" si="12"/>
        <v>3.92</v>
      </c>
      <c r="G128">
        <f t="shared" si="13"/>
        <v>3.85</v>
      </c>
      <c r="H128" s="124" t="str">
        <f t="shared" si="15"/>
        <v>Long</v>
      </c>
      <c r="N128" s="111" t="s">
        <v>108</v>
      </c>
      <c r="O128" s="111">
        <v>3.2</v>
      </c>
      <c r="P128" s="111">
        <v>3.081</v>
      </c>
      <c r="Q128" s="111">
        <v>24</v>
      </c>
      <c r="R128" s="111">
        <v>31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4940.8900999999996</v>
      </c>
      <c r="C129">
        <f t="shared" si="9"/>
        <v>4886.2002000000002</v>
      </c>
      <c r="D129">
        <f t="shared" si="10"/>
        <v>23</v>
      </c>
      <c r="E129" t="str">
        <f t="shared" si="11"/>
        <v>N/A</v>
      </c>
      <c r="F129">
        <f t="shared" si="12"/>
        <v>4682.5097999999998</v>
      </c>
      <c r="G129" t="str">
        <f t="shared" si="13"/>
        <v>N/A</v>
      </c>
      <c r="H129" s="124" t="str">
        <f t="shared" si="15"/>
        <v>Long</v>
      </c>
      <c r="N129" s="111" t="s">
        <v>787</v>
      </c>
      <c r="O129" s="111">
        <v>1.86</v>
      </c>
      <c r="P129" s="111">
        <v>1.67</v>
      </c>
      <c r="Q129" s="111">
        <v>8</v>
      </c>
      <c r="R129" s="111" t="s">
        <v>71</v>
      </c>
      <c r="S129" s="111">
        <v>1.9</v>
      </c>
      <c r="T129" s="111" t="s">
        <v>71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1176.72</v>
      </c>
      <c r="C130">
        <f t="shared" si="9"/>
        <v>1162.23</v>
      </c>
      <c r="D130">
        <f t="shared" si="10"/>
        <v>23</v>
      </c>
      <c r="E130" t="str">
        <f t="shared" si="11"/>
        <v>N/A</v>
      </c>
      <c r="F130">
        <f t="shared" si="12"/>
        <v>1113.8699999999999</v>
      </c>
      <c r="G130" t="str">
        <f t="shared" si="13"/>
        <v>N/A</v>
      </c>
      <c r="H130" s="124" t="str">
        <f t="shared" si="15"/>
        <v>Long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7.4</v>
      </c>
      <c r="P131" s="111">
        <v>5.93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4</v>
      </c>
      <c r="P132" s="111">
        <v>3.2</v>
      </c>
      <c r="Q132" s="111">
        <v>5</v>
      </c>
      <c r="R132" s="111">
        <v>28</v>
      </c>
      <c r="S132" s="111">
        <v>3.32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7.27</v>
      </c>
      <c r="P134" s="111">
        <v>5.96</v>
      </c>
      <c r="Q134" s="111">
        <v>13</v>
      </c>
      <c r="R134" s="111" t="s">
        <v>71</v>
      </c>
      <c r="S134" s="111">
        <v>5.85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2912.3899000000001</v>
      </c>
      <c r="C135">
        <f t="shared" si="17"/>
        <v>2622.6298999999999</v>
      </c>
      <c r="D135">
        <f t="shared" si="18"/>
        <v>21</v>
      </c>
      <c r="E135" t="str">
        <f t="shared" si="19"/>
        <v>N/A</v>
      </c>
      <c r="F135">
        <f t="shared" si="20"/>
        <v>2774.1100999999999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3.44</v>
      </c>
      <c r="P139" s="111">
        <v>3.3250000000000002</v>
      </c>
      <c r="Q139" s="111">
        <v>5</v>
      </c>
      <c r="R139" s="111" t="s">
        <v>71</v>
      </c>
      <c r="S139" s="111">
        <v>3.5</v>
      </c>
      <c r="T139" s="111" t="s">
        <v>71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1968.72</v>
      </c>
      <c r="C140">
        <f t="shared" si="17"/>
        <v>1938.35</v>
      </c>
      <c r="D140">
        <f t="shared" si="18"/>
        <v>23</v>
      </c>
      <c r="E140" t="str">
        <f t="shared" si="19"/>
        <v>N/A</v>
      </c>
      <c r="F140">
        <f t="shared" si="20"/>
        <v>1867.5699</v>
      </c>
      <c r="G140" t="str">
        <f t="shared" si="21"/>
        <v>N/A</v>
      </c>
      <c r="H140" s="111"/>
      <c r="N140" s="111" t="s">
        <v>764</v>
      </c>
      <c r="O140" s="111">
        <v>7.2999999999999995E-2</v>
      </c>
      <c r="P140" s="111">
        <v>6.5000000000000002E-2</v>
      </c>
      <c r="Q140" s="111">
        <v>0</v>
      </c>
      <c r="R140" s="111">
        <v>23</v>
      </c>
      <c r="S140" s="111">
        <v>7.2999999999999995E-2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1.83</v>
      </c>
      <c r="C141">
        <f t="shared" si="17"/>
        <v>1.59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20.76</v>
      </c>
      <c r="C143">
        <f t="shared" si="17"/>
        <v>20.62</v>
      </c>
      <c r="D143">
        <f t="shared" si="18"/>
        <v>20</v>
      </c>
      <c r="E143">
        <f t="shared" si="19"/>
        <v>26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7.75</v>
      </c>
      <c r="P143" s="111">
        <v>7.4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0.628</v>
      </c>
      <c r="P145" s="111">
        <v>0.57999999999999996</v>
      </c>
      <c r="Q145" s="111">
        <v>19</v>
      </c>
      <c r="R145" s="111">
        <v>30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2527.6599000000001</v>
      </c>
      <c r="C146">
        <f t="shared" si="17"/>
        <v>2309.6698999999999</v>
      </c>
      <c r="D146">
        <f t="shared" si="18"/>
        <v>15</v>
      </c>
      <c r="E146">
        <f t="shared" si="19"/>
        <v>27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0.498</v>
      </c>
      <c r="P146" s="111">
        <v>0.504</v>
      </c>
      <c r="Q146" s="111">
        <v>29</v>
      </c>
      <c r="R146" s="111">
        <v>9</v>
      </c>
      <c r="S146" s="111">
        <v>0.41799999999999998</v>
      </c>
      <c r="T146" s="111">
        <v>0.52400000000000002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4.4000000000000004</v>
      </c>
      <c r="P147" s="111">
        <v>3.84</v>
      </c>
      <c r="Q147" s="111">
        <v>19</v>
      </c>
      <c r="R147" s="111">
        <v>29</v>
      </c>
      <c r="S147" s="111">
        <v>3.92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4940.8900999999996</v>
      </c>
      <c r="P148" s="111">
        <v>4886.2002000000002</v>
      </c>
      <c r="Q148" s="111">
        <v>23</v>
      </c>
      <c r="R148" s="111" t="s">
        <v>71</v>
      </c>
      <c r="S148" s="111">
        <v>4682.5097999999998</v>
      </c>
      <c r="T148" s="111" t="s">
        <v>71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6174.2798000000003</v>
      </c>
      <c r="P149" s="111">
        <v>6076.75</v>
      </c>
      <c r="Q149" s="111">
        <v>17</v>
      </c>
      <c r="R149" s="111">
        <v>27</v>
      </c>
      <c r="S149" s="111">
        <v>5992.4902000000002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5933.8701000000001</v>
      </c>
      <c r="P150" s="111">
        <v>5569.5698000000002</v>
      </c>
      <c r="Q150" s="111">
        <v>9</v>
      </c>
      <c r="R150" s="111" t="s">
        <v>71</v>
      </c>
      <c r="S150" s="111">
        <v>6045.9701999999997</v>
      </c>
      <c r="T150" s="111" t="s">
        <v>71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1.91</v>
      </c>
      <c r="C151">
        <f t="shared" si="17"/>
        <v>1.7150000000000001</v>
      </c>
      <c r="D151">
        <f t="shared" si="18"/>
        <v>19</v>
      </c>
      <c r="E151" t="str">
        <f t="shared" si="19"/>
        <v>N/A</v>
      </c>
      <c r="F151">
        <f t="shared" si="20"/>
        <v>1.8</v>
      </c>
      <c r="G151" t="str">
        <f t="shared" si="21"/>
        <v>N/A</v>
      </c>
      <c r="H151" s="111"/>
      <c r="N151" s="111" t="s">
        <v>800</v>
      </c>
      <c r="O151" s="111">
        <v>8638.0995999999996</v>
      </c>
      <c r="P151" s="111">
        <v>8270.1396000000004</v>
      </c>
      <c r="Q151" s="111">
        <v>15</v>
      </c>
      <c r="R151" s="111">
        <v>28</v>
      </c>
      <c r="S151" s="111">
        <v>8588.4297000000006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6195.3999000000003</v>
      </c>
      <c r="P152" s="111">
        <v>6118.9399000000003</v>
      </c>
      <c r="Q152" s="111">
        <v>15</v>
      </c>
      <c r="R152" s="111">
        <v>26</v>
      </c>
      <c r="S152" s="111">
        <v>6172.5097999999998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0.44700000000000001</v>
      </c>
      <c r="C153">
        <f t="shared" si="17"/>
        <v>0.31900000000000001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10025.2402</v>
      </c>
      <c r="P153" s="111">
        <v>9729.7597999999998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3.44</v>
      </c>
      <c r="C154">
        <f t="shared" si="17"/>
        <v>2.77</v>
      </c>
      <c r="D154">
        <f t="shared" si="18"/>
        <v>11</v>
      </c>
      <c r="E154">
        <f t="shared" si="19"/>
        <v>30</v>
      </c>
      <c r="F154">
        <f t="shared" si="20"/>
        <v>2.95</v>
      </c>
      <c r="G154">
        <f t="shared" si="21"/>
        <v>2.76</v>
      </c>
      <c r="H154" s="111"/>
      <c r="N154" s="111" t="s">
        <v>803</v>
      </c>
      <c r="O154" s="111">
        <v>7862.6899000000003</v>
      </c>
      <c r="P154" s="111">
        <v>7629.5897999999997</v>
      </c>
      <c r="Q154" s="111">
        <v>11</v>
      </c>
      <c r="R154" s="111">
        <v>27</v>
      </c>
      <c r="S154" s="111">
        <v>7928.6698999999999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5131.8999000000003</v>
      </c>
      <c r="P155" s="111">
        <v>4899.8100999999997</v>
      </c>
      <c r="Q155" s="111">
        <v>21</v>
      </c>
      <c r="R155" s="111">
        <v>27</v>
      </c>
      <c r="S155" s="111">
        <v>4953.6000999999997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6350.29</v>
      </c>
      <c r="P156" s="111">
        <v>6199.4301999999998</v>
      </c>
      <c r="Q156" s="111">
        <v>5</v>
      </c>
      <c r="R156" s="111" t="s">
        <v>71</v>
      </c>
      <c r="S156" s="111">
        <v>6434.3900999999996</v>
      </c>
      <c r="T156" s="111" t="s">
        <v>71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1176.72</v>
      </c>
      <c r="P157" s="111">
        <v>1162.23</v>
      </c>
      <c r="Q157" s="111">
        <v>23</v>
      </c>
      <c r="R157" s="111" t="s">
        <v>71</v>
      </c>
      <c r="S157" s="111">
        <v>1113.8699999999999</v>
      </c>
      <c r="T157" s="111" t="s">
        <v>71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1.1140000000000001</v>
      </c>
      <c r="C158">
        <f t="shared" si="17"/>
        <v>1.0620000000000001</v>
      </c>
      <c r="D158">
        <f t="shared" si="18"/>
        <v>6</v>
      </c>
      <c r="E158">
        <f t="shared" si="19"/>
        <v>17</v>
      </c>
      <c r="F158">
        <f t="shared" si="20"/>
        <v>1.1259999999999999</v>
      </c>
      <c r="G158">
        <f t="shared" si="21"/>
        <v>1.0900000000000001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6.06</v>
      </c>
      <c r="C159">
        <f t="shared" si="17"/>
        <v>6.41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765</v>
      </c>
      <c r="O159" s="111">
        <v>4906.5897999999997</v>
      </c>
      <c r="P159" s="111">
        <v>4846.5298000000003</v>
      </c>
      <c r="Q159" s="111">
        <v>13</v>
      </c>
      <c r="R159" s="111">
        <v>26</v>
      </c>
      <c r="S159" s="111">
        <v>4912.6602000000003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1.58</v>
      </c>
      <c r="C162">
        <f t="shared" si="17"/>
        <v>1.25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3.2650000000000001</v>
      </c>
      <c r="C163">
        <f t="shared" si="17"/>
        <v>3.45</v>
      </c>
      <c r="D163">
        <f t="shared" si="18"/>
        <v>23</v>
      </c>
      <c r="E163">
        <f t="shared" si="19"/>
        <v>14</v>
      </c>
      <c r="F163">
        <f t="shared" si="20"/>
        <v>3.24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2912.3899000000001</v>
      </c>
      <c r="P164" s="111">
        <v>2622.6298999999999</v>
      </c>
      <c r="Q164" s="111">
        <v>21</v>
      </c>
      <c r="R164" s="111" t="s">
        <v>71</v>
      </c>
      <c r="S164" s="111">
        <v>2774.1100999999999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 t="str">
        <f t="shared" si="17"/>
        <v>N/A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1968.72</v>
      </c>
      <c r="P170" s="111">
        <v>1938.35</v>
      </c>
      <c r="Q170" s="111">
        <v>23</v>
      </c>
      <c r="R170" s="111" t="s">
        <v>71</v>
      </c>
      <c r="S170" s="111">
        <v>1867.5699</v>
      </c>
      <c r="T170" s="111" t="s">
        <v>71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1.83</v>
      </c>
      <c r="P171" s="111">
        <v>1.59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1.64</v>
      </c>
      <c r="C173">
        <f t="shared" si="17"/>
        <v>1.53</v>
      </c>
      <c r="D173">
        <f t="shared" si="18"/>
        <v>10</v>
      </c>
      <c r="E173">
        <f t="shared" si="19"/>
        <v>28</v>
      </c>
      <c r="F173">
        <f t="shared" si="20"/>
        <v>1.71</v>
      </c>
      <c r="G173">
        <f t="shared" si="21"/>
        <v>1.655</v>
      </c>
      <c r="H173" s="111"/>
      <c r="N173" s="111" t="s">
        <v>126</v>
      </c>
      <c r="O173" s="111">
        <v>20.76</v>
      </c>
      <c r="P173" s="111">
        <v>20.62</v>
      </c>
      <c r="Q173" s="111">
        <v>20</v>
      </c>
      <c r="R173" s="111">
        <v>26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45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0.53700000000000003</v>
      </c>
      <c r="P174" s="111">
        <v>0.46200000000000002</v>
      </c>
      <c r="Q174" s="111">
        <v>1</v>
      </c>
      <c r="R174" s="111">
        <v>9</v>
      </c>
      <c r="S174" s="111">
        <v>0.48849999999999999</v>
      </c>
      <c r="T174" s="111">
        <v>0.47299999999999998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2527.6599000000001</v>
      </c>
      <c r="P177" s="111">
        <v>2309.6698999999999</v>
      </c>
      <c r="Q177" s="111">
        <v>15</v>
      </c>
      <c r="R177" s="111">
        <v>27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0.45400000000000001</v>
      </c>
      <c r="C182">
        <f t="shared" si="17"/>
        <v>0.40899999999999997</v>
      </c>
      <c r="D182">
        <f t="shared" si="18"/>
        <v>13</v>
      </c>
      <c r="E182" t="str">
        <f t="shared" si="19"/>
        <v>N/A</v>
      </c>
      <c r="F182">
        <f t="shared" si="20"/>
        <v>0.439</v>
      </c>
      <c r="G182" t="str">
        <f t="shared" si="21"/>
        <v>N/A</v>
      </c>
      <c r="H182" s="111"/>
      <c r="N182" s="111" t="s">
        <v>128</v>
      </c>
      <c r="O182" s="111">
        <v>1.91</v>
      </c>
      <c r="P182" s="111">
        <v>1.7150000000000001</v>
      </c>
      <c r="Q182" s="111">
        <v>19</v>
      </c>
      <c r="R182" s="111" t="s">
        <v>71</v>
      </c>
      <c r="S182" s="111">
        <v>1.8</v>
      </c>
      <c r="T182" s="111" t="s">
        <v>71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1.26</v>
      </c>
      <c r="C184">
        <f t="shared" si="17"/>
        <v>1.224</v>
      </c>
      <c r="D184" t="str">
        <f t="shared" si="18"/>
        <v>N/A</v>
      </c>
      <c r="E184" t="str">
        <f t="shared" si="19"/>
        <v>N/A</v>
      </c>
      <c r="F184" t="str">
        <f t="shared" si="20"/>
        <v>N/A</v>
      </c>
      <c r="G184" t="str">
        <f t="shared" si="21"/>
        <v>N/A</v>
      </c>
      <c r="H184" s="111"/>
      <c r="N184" s="111" t="s">
        <v>284</v>
      </c>
      <c r="O184" s="111">
        <v>0.44700000000000001</v>
      </c>
      <c r="P184" s="111">
        <v>0.31900000000000001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7.52</v>
      </c>
      <c r="C185">
        <f t="shared" si="17"/>
        <v>7.32</v>
      </c>
      <c r="D185">
        <f t="shared" si="18"/>
        <v>14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3.44</v>
      </c>
      <c r="P185" s="111">
        <v>2.77</v>
      </c>
      <c r="Q185" s="111">
        <v>11</v>
      </c>
      <c r="R185" s="111">
        <v>30</v>
      </c>
      <c r="S185" s="111">
        <v>2.95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5</v>
      </c>
      <c r="P188" s="111">
        <v>5.18</v>
      </c>
      <c r="Q188" s="111" t="s">
        <v>71</v>
      </c>
      <c r="R188" s="111">
        <v>9</v>
      </c>
      <c r="S188" s="111" t="s">
        <v>71</v>
      </c>
      <c r="T188" s="111">
        <v>4.79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1.1140000000000001</v>
      </c>
      <c r="P189" s="111">
        <v>1.0620000000000001</v>
      </c>
      <c r="Q189" s="111">
        <v>6</v>
      </c>
      <c r="R189" s="111">
        <v>17</v>
      </c>
      <c r="S189" s="111">
        <v>1.1259999999999999</v>
      </c>
      <c r="T189" s="111">
        <v>1.0900000000000001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18.8</v>
      </c>
      <c r="C190">
        <f t="shared" si="17"/>
        <v>18.12</v>
      </c>
      <c r="D190">
        <f t="shared" si="18"/>
        <v>26</v>
      </c>
      <c r="E190" t="str">
        <f t="shared" si="19"/>
        <v>N/A</v>
      </c>
      <c r="F190">
        <f t="shared" si="20"/>
        <v>17.3</v>
      </c>
      <c r="G190" t="str">
        <f t="shared" si="21"/>
        <v>N/A</v>
      </c>
      <c r="H190" s="111"/>
      <c r="N190" s="111" t="s">
        <v>288</v>
      </c>
      <c r="O190" s="111">
        <v>6.06</v>
      </c>
      <c r="P190" s="111">
        <v>6.41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2.31</v>
      </c>
      <c r="C193">
        <f t="shared" si="17"/>
        <v>1.92</v>
      </c>
      <c r="D193" t="str">
        <f t="shared" si="18"/>
        <v>N/A</v>
      </c>
      <c r="E193" t="str">
        <f t="shared" si="19"/>
        <v>N/A</v>
      </c>
      <c r="F193" t="str">
        <f t="shared" si="20"/>
        <v>N/A</v>
      </c>
      <c r="G193" t="str">
        <f t="shared" si="21"/>
        <v>N/A</v>
      </c>
      <c r="H193" s="111"/>
      <c r="N193" s="111" t="s">
        <v>131</v>
      </c>
      <c r="O193" s="111">
        <v>1.58</v>
      </c>
      <c r="P193" s="111">
        <v>1.25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3.2650000000000001</v>
      </c>
      <c r="P194" s="111">
        <v>3.45</v>
      </c>
      <c r="Q194" s="111">
        <v>23</v>
      </c>
      <c r="R194" s="111">
        <v>14</v>
      </c>
      <c r="S194" s="111">
        <v>3.24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0.82699999999999996</v>
      </c>
      <c r="C195">
        <f t="shared" si="17"/>
        <v>0.79200000000000004</v>
      </c>
      <c r="D195">
        <f t="shared" si="18"/>
        <v>12</v>
      </c>
      <c r="E195" t="str">
        <f t="shared" si="19"/>
        <v>N/A</v>
      </c>
      <c r="F195">
        <f t="shared" si="20"/>
        <v>0.82299999999999995</v>
      </c>
      <c r="G195" t="str">
        <f t="shared" si="21"/>
        <v>N/A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6.59</v>
      </c>
      <c r="C197">
        <f t="shared" ref="C197:C260" si="23">VLOOKUP($A197,$N$5:$U$375,3,FALSE)</f>
        <v>6.48</v>
      </c>
      <c r="D197">
        <f t="shared" ref="D197:D260" si="24">VLOOKUP($A197,$N$5:$U$375,4,FALSE)</f>
        <v>12</v>
      </c>
      <c r="E197" t="str">
        <f t="shared" ref="E197:E260" si="25">VLOOKUP($A197,$N$5:$U$375,5,FALSE)</f>
        <v>N/A</v>
      </c>
      <c r="F197">
        <f t="shared" ref="F197:F260" si="26">VLOOKUP($A197,$N$5:$U$375,6,FALSE)</f>
        <v>6.57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0.48349999999999999</v>
      </c>
      <c r="P198" s="111">
        <v>0.39200000000000002</v>
      </c>
      <c r="Q198" s="111">
        <v>2</v>
      </c>
      <c r="R198" s="111">
        <v>17</v>
      </c>
      <c r="S198" s="111">
        <v>0.41399999999999998</v>
      </c>
      <c r="T198" s="111">
        <v>0.40600000000000003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1.34</v>
      </c>
      <c r="C199">
        <f t="shared" si="23"/>
        <v>1.1200000000000001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0.26</v>
      </c>
      <c r="D200" t="str">
        <f t="shared" si="24"/>
        <v>N/A</v>
      </c>
      <c r="E200">
        <f t="shared" si="25"/>
        <v>7</v>
      </c>
      <c r="F200" t="str">
        <f t="shared" si="26"/>
        <v>N/A</v>
      </c>
      <c r="G200">
        <f t="shared" si="27"/>
        <v>0.23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0.191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314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1.65</v>
      </c>
      <c r="C203">
        <f t="shared" si="23"/>
        <v>1.7</v>
      </c>
      <c r="D203" t="str">
        <f t="shared" si="24"/>
        <v>N/A</v>
      </c>
      <c r="E203">
        <f t="shared" si="25"/>
        <v>1</v>
      </c>
      <c r="F203" t="str">
        <f t="shared" si="26"/>
        <v>N/A</v>
      </c>
      <c r="G203">
        <f t="shared" si="27"/>
        <v>1.65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3.71</v>
      </c>
      <c r="C204">
        <f t="shared" si="23"/>
        <v>3.81</v>
      </c>
      <c r="D204" t="str">
        <f t="shared" si="24"/>
        <v>N/A</v>
      </c>
      <c r="E204">
        <f t="shared" si="25"/>
        <v>42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1.64</v>
      </c>
      <c r="P205" s="111">
        <v>1.53</v>
      </c>
      <c r="Q205" s="111">
        <v>10</v>
      </c>
      <c r="R205" s="111">
        <v>28</v>
      </c>
      <c r="S205" s="111">
        <v>1.71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45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0.79</v>
      </c>
      <c r="C209">
        <f t="shared" si="23"/>
        <v>0.71</v>
      </c>
      <c r="D209">
        <f t="shared" si="24"/>
        <v>4</v>
      </c>
      <c r="E209">
        <f t="shared" si="25"/>
        <v>9</v>
      </c>
      <c r="F209">
        <f t="shared" si="26"/>
        <v>0.83</v>
      </c>
      <c r="G209">
        <f t="shared" si="27"/>
        <v>0.62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6.15</v>
      </c>
      <c r="C211">
        <f t="shared" si="23"/>
        <v>5.7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2.39</v>
      </c>
      <c r="C212">
        <f t="shared" si="23"/>
        <v>2.23</v>
      </c>
      <c r="D212">
        <f t="shared" si="24"/>
        <v>23</v>
      </c>
      <c r="E212">
        <f t="shared" si="25"/>
        <v>41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35</v>
      </c>
      <c r="C213">
        <f t="shared" si="23"/>
        <v>36.4</v>
      </c>
      <c r="D213">
        <f t="shared" si="24"/>
        <v>17</v>
      </c>
      <c r="E213">
        <f t="shared" si="25"/>
        <v>8</v>
      </c>
      <c r="F213">
        <f t="shared" si="26"/>
        <v>38.200000000000003</v>
      </c>
      <c r="G213">
        <f t="shared" si="27"/>
        <v>36.4</v>
      </c>
      <c r="H213" s="111"/>
      <c r="N213" s="111" t="s">
        <v>137</v>
      </c>
      <c r="O213" s="111">
        <v>0.45400000000000001</v>
      </c>
      <c r="P213" s="111">
        <v>0.40899999999999997</v>
      </c>
      <c r="Q213" s="111">
        <v>13</v>
      </c>
      <c r="R213" s="111" t="s">
        <v>71</v>
      </c>
      <c r="S213" s="111">
        <v>0.439</v>
      </c>
      <c r="T213" s="111" t="s">
        <v>71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1.26</v>
      </c>
      <c r="P215" s="111">
        <v>1.224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7.52</v>
      </c>
      <c r="P216" s="111">
        <v>7.32</v>
      </c>
      <c r="Q216" s="111">
        <v>14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3.27</v>
      </c>
      <c r="C217">
        <f t="shared" si="23"/>
        <v>3.2</v>
      </c>
      <c r="D217">
        <f t="shared" si="24"/>
        <v>22</v>
      </c>
      <c r="E217">
        <f t="shared" si="25"/>
        <v>36</v>
      </c>
      <c r="F217">
        <f t="shared" si="26"/>
        <v>3.3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0.53800000000000003</v>
      </c>
      <c r="C218">
        <f t="shared" si="23"/>
        <v>0.5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18.8</v>
      </c>
      <c r="P221" s="111">
        <v>18.12</v>
      </c>
      <c r="Q221" s="111">
        <v>26</v>
      </c>
      <c r="R221" s="111" t="s">
        <v>71</v>
      </c>
      <c r="S221" s="111">
        <v>17.3</v>
      </c>
      <c r="T221" s="111" t="s">
        <v>71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25.12</v>
      </c>
      <c r="C222">
        <f t="shared" si="23"/>
        <v>24.5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4.29</v>
      </c>
      <c r="C223">
        <f t="shared" si="23"/>
        <v>4.2300000000000004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2.66</v>
      </c>
      <c r="C224">
        <f t="shared" si="23"/>
        <v>2.58</v>
      </c>
      <c r="D224">
        <f t="shared" si="24"/>
        <v>8</v>
      </c>
      <c r="E224">
        <f t="shared" si="25"/>
        <v>30</v>
      </c>
      <c r="F224">
        <f t="shared" si="26"/>
        <v>2.68</v>
      </c>
      <c r="G224">
        <f t="shared" si="27"/>
        <v>2.7</v>
      </c>
      <c r="H224" s="111"/>
      <c r="N224" s="111" t="s">
        <v>146</v>
      </c>
      <c r="O224" s="111">
        <v>2.31</v>
      </c>
      <c r="P224" s="111">
        <v>1.92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0.59</v>
      </c>
      <c r="C226">
        <f t="shared" si="23"/>
        <v>0.66</v>
      </c>
      <c r="D226" t="str">
        <f t="shared" si="24"/>
        <v>N/A</v>
      </c>
      <c r="E226">
        <f t="shared" si="25"/>
        <v>5</v>
      </c>
      <c r="F226" t="str">
        <f t="shared" si="26"/>
        <v>N/A</v>
      </c>
      <c r="G226">
        <f t="shared" si="27"/>
        <v>0.62</v>
      </c>
      <c r="H226" s="111"/>
      <c r="N226" s="111" t="s">
        <v>148</v>
      </c>
      <c r="O226" s="111">
        <v>0.82699999999999996</v>
      </c>
      <c r="P226" s="111">
        <v>0.79200000000000004</v>
      </c>
      <c r="Q226" s="111">
        <v>12</v>
      </c>
      <c r="R226" s="111" t="s">
        <v>71</v>
      </c>
      <c r="S226" s="111">
        <v>0.82299999999999995</v>
      </c>
      <c r="T226" s="111" t="s">
        <v>71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29.86</v>
      </c>
      <c r="C227">
        <f t="shared" si="23"/>
        <v>29.02</v>
      </c>
      <c r="D227">
        <f t="shared" si="24"/>
        <v>16</v>
      </c>
      <c r="E227">
        <f t="shared" si="25"/>
        <v>27</v>
      </c>
      <c r="F227">
        <f t="shared" si="26"/>
        <v>30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6.59</v>
      </c>
      <c r="P228" s="111">
        <v>6.48</v>
      </c>
      <c r="Q228" s="111">
        <v>12</v>
      </c>
      <c r="R228" s="111" t="s">
        <v>71</v>
      </c>
      <c r="S228" s="111">
        <v>6.57</v>
      </c>
      <c r="T228" s="111" t="s">
        <v>71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3.01</v>
      </c>
      <c r="C230">
        <f t="shared" si="23"/>
        <v>2.96</v>
      </c>
      <c r="D230">
        <f t="shared" si="24"/>
        <v>25</v>
      </c>
      <c r="E230">
        <f t="shared" si="25"/>
        <v>29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1.34</v>
      </c>
      <c r="P230" s="111">
        <v>1.1200000000000001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 t="str">
        <f t="shared" si="24"/>
        <v>N/A</v>
      </c>
      <c r="E231">
        <f t="shared" si="25"/>
        <v>56</v>
      </c>
      <c r="F231" t="str">
        <f t="shared" si="26"/>
        <v>N/A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0.26</v>
      </c>
      <c r="Q231" s="111" t="s">
        <v>71</v>
      </c>
      <c r="R231" s="111">
        <v>7</v>
      </c>
      <c r="S231" s="111" t="s">
        <v>71</v>
      </c>
      <c r="T231" s="111">
        <v>0.23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45.78</v>
      </c>
      <c r="C232">
        <f t="shared" si="23"/>
        <v>45.3</v>
      </c>
      <c r="D232">
        <f t="shared" si="24"/>
        <v>21</v>
      </c>
      <c r="E232">
        <f t="shared" si="25"/>
        <v>27</v>
      </c>
      <c r="F232">
        <f t="shared" si="26"/>
        <v>46.68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0.191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3.02</v>
      </c>
      <c r="C233">
        <f t="shared" si="23"/>
        <v>3.04</v>
      </c>
      <c r="D233" t="str">
        <f t="shared" si="24"/>
        <v>N/A</v>
      </c>
      <c r="E233" t="str">
        <f t="shared" si="25"/>
        <v>N/A</v>
      </c>
      <c r="F233" t="str">
        <f t="shared" si="26"/>
        <v>N/A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0.79800000000000004</v>
      </c>
      <c r="C234">
        <f t="shared" si="23"/>
        <v>0.71</v>
      </c>
      <c r="D234">
        <f t="shared" si="24"/>
        <v>16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1.65</v>
      </c>
      <c r="P234" s="111">
        <v>1.7</v>
      </c>
      <c r="Q234" s="111" t="s">
        <v>71</v>
      </c>
      <c r="R234" s="111">
        <v>1</v>
      </c>
      <c r="S234" s="111" t="s">
        <v>71</v>
      </c>
      <c r="T234" s="111">
        <v>1.65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3.71</v>
      </c>
      <c r="P235" s="111">
        <v>3.81</v>
      </c>
      <c r="Q235" s="111" t="s">
        <v>71</v>
      </c>
      <c r="R235" s="111">
        <v>42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1.44</v>
      </c>
      <c r="P240" s="111">
        <v>1.48</v>
      </c>
      <c r="Q240" s="111" t="s">
        <v>71</v>
      </c>
      <c r="R240" s="111">
        <v>9</v>
      </c>
      <c r="S240" s="111" t="s">
        <v>71</v>
      </c>
      <c r="T240" s="111">
        <v>1.34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0.79</v>
      </c>
      <c r="P241" s="111">
        <v>0.71</v>
      </c>
      <c r="Q241" s="111">
        <v>4</v>
      </c>
      <c r="R241" s="111">
        <v>9</v>
      </c>
      <c r="S241" s="111">
        <v>0.83</v>
      </c>
      <c r="T241" s="111">
        <v>0.62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0.44</v>
      </c>
      <c r="C242">
        <f t="shared" si="23"/>
        <v>0.4</v>
      </c>
      <c r="D242">
        <f t="shared" si="24"/>
        <v>20</v>
      </c>
      <c r="E242">
        <f t="shared" si="25"/>
        <v>43</v>
      </c>
      <c r="F242">
        <f t="shared" si="26"/>
        <v>0.43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6.15</v>
      </c>
      <c r="P243" s="111">
        <v>5.7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2.39</v>
      </c>
      <c r="P244" s="111">
        <v>2.23</v>
      </c>
      <c r="Q244" s="111">
        <v>23</v>
      </c>
      <c r="R244" s="111">
        <v>41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47.25</v>
      </c>
      <c r="C245">
        <f t="shared" si="23"/>
        <v>46.3</v>
      </c>
      <c r="D245">
        <f t="shared" si="24"/>
        <v>15</v>
      </c>
      <c r="E245">
        <f t="shared" si="25"/>
        <v>26</v>
      </c>
      <c r="F245">
        <f t="shared" si="26"/>
        <v>48.2</v>
      </c>
      <c r="G245">
        <f t="shared" si="27"/>
        <v>43</v>
      </c>
      <c r="H245" s="111"/>
      <c r="N245" s="111" t="s">
        <v>153</v>
      </c>
      <c r="O245" s="111">
        <v>35</v>
      </c>
      <c r="P245" s="111">
        <v>36.4</v>
      </c>
      <c r="Q245" s="111">
        <v>17</v>
      </c>
      <c r="R245" s="111">
        <v>8</v>
      </c>
      <c r="S245" s="111">
        <v>38.200000000000003</v>
      </c>
      <c r="T245" s="111">
        <v>36.4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33.1</v>
      </c>
      <c r="C246">
        <f t="shared" si="23"/>
        <v>33</v>
      </c>
      <c r="D246">
        <f t="shared" si="24"/>
        <v>33</v>
      </c>
      <c r="E246">
        <f t="shared" si="25"/>
        <v>48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2.71</v>
      </c>
      <c r="C247">
        <f t="shared" si="23"/>
        <v>2.57</v>
      </c>
      <c r="D247" t="str">
        <f t="shared" si="24"/>
        <v>N/A</v>
      </c>
      <c r="E247" t="str">
        <f t="shared" si="25"/>
        <v>N/A</v>
      </c>
      <c r="F247" t="str">
        <f t="shared" si="26"/>
        <v>N/A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18.84</v>
      </c>
      <c r="C248">
        <f t="shared" si="23"/>
        <v>19.88</v>
      </c>
      <c r="D248" t="str">
        <f t="shared" si="24"/>
        <v>N/A</v>
      </c>
      <c r="E248">
        <f t="shared" si="25"/>
        <v>38</v>
      </c>
      <c r="F248" t="str">
        <f t="shared" si="26"/>
        <v>N/A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2.96</v>
      </c>
      <c r="C249">
        <f t="shared" si="23"/>
        <v>2.72</v>
      </c>
      <c r="D249">
        <f t="shared" si="24"/>
        <v>8</v>
      </c>
      <c r="E249">
        <f t="shared" si="25"/>
        <v>12</v>
      </c>
      <c r="F249">
        <f t="shared" si="26"/>
        <v>2.98</v>
      </c>
      <c r="G249">
        <f t="shared" si="27"/>
        <v>2.68</v>
      </c>
      <c r="H249" s="111"/>
      <c r="N249" s="111" t="s">
        <v>156</v>
      </c>
      <c r="O249" s="111">
        <v>3.27</v>
      </c>
      <c r="P249" s="111">
        <v>3.2</v>
      </c>
      <c r="Q249" s="111">
        <v>22</v>
      </c>
      <c r="R249" s="111">
        <v>36</v>
      </c>
      <c r="S249" s="111">
        <v>3.3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0.53800000000000003</v>
      </c>
      <c r="P250" s="111">
        <v>0.5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15.32</v>
      </c>
      <c r="C251">
        <f t="shared" si="23"/>
        <v>16.55</v>
      </c>
      <c r="D251" t="str">
        <f t="shared" si="24"/>
        <v>N/A</v>
      </c>
      <c r="E251">
        <f t="shared" si="25"/>
        <v>31</v>
      </c>
      <c r="F251" t="str">
        <f t="shared" si="26"/>
        <v>N/A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10.8</v>
      </c>
      <c r="C252">
        <f t="shared" si="23"/>
        <v>10.5</v>
      </c>
      <c r="D252">
        <f t="shared" si="24"/>
        <v>21</v>
      </c>
      <c r="E252">
        <f t="shared" si="25"/>
        <v>40</v>
      </c>
      <c r="F252">
        <f t="shared" si="26"/>
        <v>10.96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1.04</v>
      </c>
      <c r="C253">
        <f t="shared" si="23"/>
        <v>0.89</v>
      </c>
      <c r="D253">
        <f t="shared" si="24"/>
        <v>52</v>
      </c>
      <c r="E253" t="str">
        <f t="shared" si="25"/>
        <v>N/A</v>
      </c>
      <c r="F253">
        <f t="shared" si="26"/>
        <v>0.83</v>
      </c>
      <c r="G253" t="str">
        <f t="shared" si="27"/>
        <v>N/A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25.12</v>
      </c>
      <c r="P254" s="111">
        <v>24.5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3.01</v>
      </c>
      <c r="C255">
        <f t="shared" si="23"/>
        <v>2.89</v>
      </c>
      <c r="D255">
        <f t="shared" si="24"/>
        <v>12</v>
      </c>
      <c r="E255">
        <f t="shared" si="25"/>
        <v>26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4.29</v>
      </c>
      <c r="P255" s="111">
        <v>4.2300000000000004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2.66</v>
      </c>
      <c r="P256" s="111">
        <v>2.58</v>
      </c>
      <c r="Q256" s="111">
        <v>8</v>
      </c>
      <c r="R256" s="111">
        <v>30</v>
      </c>
      <c r="S256" s="111">
        <v>2.68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6.73</v>
      </c>
      <c r="C258">
        <f t="shared" si="23"/>
        <v>6.57</v>
      </c>
      <c r="D258" t="str">
        <f t="shared" si="24"/>
        <v>N/A</v>
      </c>
      <c r="E258" t="str">
        <f t="shared" si="25"/>
        <v>N/A</v>
      </c>
      <c r="F258" t="str">
        <f t="shared" si="26"/>
        <v>N/A</v>
      </c>
      <c r="G258" t="str">
        <f t="shared" si="27"/>
        <v>N/A</v>
      </c>
      <c r="H258" s="111"/>
      <c r="N258" s="111" t="s">
        <v>162</v>
      </c>
      <c r="O258" s="111">
        <v>0.59</v>
      </c>
      <c r="P258" s="111">
        <v>0.66</v>
      </c>
      <c r="Q258" s="111" t="s">
        <v>71</v>
      </c>
      <c r="R258" s="111">
        <v>5</v>
      </c>
      <c r="S258" s="111" t="s">
        <v>71</v>
      </c>
      <c r="T258" s="111">
        <v>0.62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29.86</v>
      </c>
      <c r="P259" s="111">
        <v>29.02</v>
      </c>
      <c r="Q259" s="111">
        <v>16</v>
      </c>
      <c r="R259" s="111">
        <v>27</v>
      </c>
      <c r="S259" s="111">
        <v>30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6.36</v>
      </c>
      <c r="C260">
        <f t="shared" si="23"/>
        <v>6.24</v>
      </c>
      <c r="D260">
        <f t="shared" si="24"/>
        <v>20</v>
      </c>
      <c r="E260">
        <f t="shared" si="25"/>
        <v>43</v>
      </c>
      <c r="F260">
        <f t="shared" si="26"/>
        <v>6.16</v>
      </c>
      <c r="G260">
        <f t="shared" si="27"/>
        <v>5.68</v>
      </c>
      <c r="H260" s="111"/>
      <c r="N260" s="111" t="s">
        <v>770</v>
      </c>
      <c r="O260" s="111">
        <v>4.03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8.98</v>
      </c>
      <c r="C262">
        <f t="shared" si="29"/>
        <v>9.52</v>
      </c>
      <c r="D262">
        <f t="shared" si="30"/>
        <v>21</v>
      </c>
      <c r="E262">
        <f t="shared" si="31"/>
        <v>0</v>
      </c>
      <c r="F262">
        <f t="shared" si="32"/>
        <v>9</v>
      </c>
      <c r="G262">
        <f t="shared" si="33"/>
        <v>8.98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3.01</v>
      </c>
      <c r="P263" s="111">
        <v>2.96</v>
      </c>
      <c r="Q263" s="111">
        <v>25</v>
      </c>
      <c r="R263" s="111">
        <v>29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 t="s">
        <v>71</v>
      </c>
      <c r="R264" s="111">
        <v>56</v>
      </c>
      <c r="S264" s="111" t="s">
        <v>71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15.8</v>
      </c>
      <c r="C266">
        <f t="shared" si="29"/>
        <v>15.5</v>
      </c>
      <c r="D266">
        <f t="shared" si="30"/>
        <v>16</v>
      </c>
      <c r="E266">
        <f t="shared" si="31"/>
        <v>37</v>
      </c>
      <c r="F266">
        <f t="shared" si="32"/>
        <v>14.6</v>
      </c>
      <c r="G266">
        <f t="shared" si="33"/>
        <v>14.4</v>
      </c>
      <c r="H266" s="111"/>
      <c r="N266" s="111" t="s">
        <v>164</v>
      </c>
      <c r="O266" s="111">
        <v>45.78</v>
      </c>
      <c r="P266" s="111">
        <v>45.3</v>
      </c>
      <c r="Q266" s="111">
        <v>21</v>
      </c>
      <c r="R266" s="111">
        <v>27</v>
      </c>
      <c r="S266" s="111">
        <v>46.68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3.9049999999999998</v>
      </c>
      <c r="C267">
        <f t="shared" si="29"/>
        <v>3.73</v>
      </c>
      <c r="D267">
        <f t="shared" si="30"/>
        <v>15</v>
      </c>
      <c r="E267">
        <f t="shared" si="31"/>
        <v>27</v>
      </c>
      <c r="F267">
        <f t="shared" si="32"/>
        <v>3.8250000000000002</v>
      </c>
      <c r="G267">
        <f t="shared" si="33"/>
        <v>3.7549999999999999</v>
      </c>
      <c r="H267" s="111"/>
      <c r="N267" s="111" t="s">
        <v>327</v>
      </c>
      <c r="O267" s="111">
        <v>3.02</v>
      </c>
      <c r="P267" s="111">
        <v>3.04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0.79800000000000004</v>
      </c>
      <c r="P268" s="111">
        <v>0.71</v>
      </c>
      <c r="Q268" s="111">
        <v>16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0.40799999999999997</v>
      </c>
      <c r="C271">
        <f t="shared" si="29"/>
        <v>0.41799999999999998</v>
      </c>
      <c r="D271" t="str">
        <f t="shared" si="30"/>
        <v>N/A</v>
      </c>
      <c r="E271">
        <f t="shared" si="31"/>
        <v>12</v>
      </c>
      <c r="F271" t="str">
        <f t="shared" si="32"/>
        <v>N/A</v>
      </c>
      <c r="G271">
        <f t="shared" si="33"/>
        <v>0.38600000000000001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7.76</v>
      </c>
      <c r="C274">
        <f t="shared" si="29"/>
        <v>7.42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2.6</v>
      </c>
      <c r="P275" s="111">
        <v>2.54</v>
      </c>
      <c r="Q275" s="111">
        <v>8</v>
      </c>
      <c r="R275" s="111">
        <v>27</v>
      </c>
      <c r="S275" s="111">
        <v>2.61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1.7150000000000001</v>
      </c>
      <c r="C276">
        <f t="shared" si="29"/>
        <v>1.675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0.44</v>
      </c>
      <c r="P277" s="111">
        <v>0.4</v>
      </c>
      <c r="Q277" s="111">
        <v>20</v>
      </c>
      <c r="R277" s="111">
        <v>43</v>
      </c>
      <c r="S277" s="111">
        <v>0.43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20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3846.03</v>
      </c>
      <c r="C279">
        <f t="shared" si="29"/>
        <v>3778.52</v>
      </c>
      <c r="D279">
        <f t="shared" si="30"/>
        <v>23</v>
      </c>
      <c r="E279" t="str">
        <f t="shared" si="31"/>
        <v>N/A</v>
      </c>
      <c r="F279">
        <f t="shared" si="32"/>
        <v>3605.47</v>
      </c>
      <c r="G279" t="str">
        <f t="shared" si="33"/>
        <v>N/A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47.25</v>
      </c>
      <c r="P281" s="111">
        <v>46.3</v>
      </c>
      <c r="Q281" s="111">
        <v>15</v>
      </c>
      <c r="R281" s="111">
        <v>26</v>
      </c>
      <c r="S281" s="111">
        <v>48.2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13.28</v>
      </c>
      <c r="C282">
        <f t="shared" si="29"/>
        <v>13.26</v>
      </c>
      <c r="D282">
        <f t="shared" si="30"/>
        <v>10</v>
      </c>
      <c r="E282">
        <f t="shared" si="31"/>
        <v>27</v>
      </c>
      <c r="F282">
        <f t="shared" si="32"/>
        <v>13.48</v>
      </c>
      <c r="G282">
        <f t="shared" si="33"/>
        <v>13.14</v>
      </c>
      <c r="H282" s="111"/>
      <c r="N282" s="111" t="s">
        <v>167</v>
      </c>
      <c r="O282" s="111">
        <v>33.1</v>
      </c>
      <c r="P282" s="111">
        <v>33</v>
      </c>
      <c r="Q282" s="111">
        <v>33</v>
      </c>
      <c r="R282" s="111">
        <v>48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1.0900000000000001</v>
      </c>
      <c r="C283">
        <f t="shared" si="29"/>
        <v>0.995</v>
      </c>
      <c r="D283">
        <f t="shared" si="30"/>
        <v>5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168</v>
      </c>
      <c r="O283" s="111">
        <v>2.71</v>
      </c>
      <c r="P283" s="111">
        <v>2.57</v>
      </c>
      <c r="Q283" s="111" t="s">
        <v>71</v>
      </c>
      <c r="R283" s="111" t="s">
        <v>71</v>
      </c>
      <c r="S283" s="111" t="s">
        <v>71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2.34</v>
      </c>
      <c r="P284" s="111">
        <v>1.8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18.84</v>
      </c>
      <c r="P285" s="111">
        <v>19.88</v>
      </c>
      <c r="Q285" s="111" t="s">
        <v>71</v>
      </c>
      <c r="R285" s="111">
        <v>38</v>
      </c>
      <c r="S285" s="111" t="s">
        <v>71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7.16</v>
      </c>
      <c r="P286" s="111">
        <v>6.99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0.36199999999999999</v>
      </c>
      <c r="C287">
        <f t="shared" si="29"/>
        <v>0.34699999999999998</v>
      </c>
      <c r="D287">
        <f t="shared" si="30"/>
        <v>19</v>
      </c>
      <c r="E287">
        <f t="shared" si="31"/>
        <v>26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2.96</v>
      </c>
      <c r="P287" s="111">
        <v>2.72</v>
      </c>
      <c r="Q287" s="111">
        <v>8</v>
      </c>
      <c r="R287" s="111">
        <v>12</v>
      </c>
      <c r="S287" s="111">
        <v>2.98</v>
      </c>
      <c r="T287" s="111">
        <v>2.68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0.76800000000000002</v>
      </c>
      <c r="P289" s="111">
        <v>0.752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1.5149999999999999</v>
      </c>
      <c r="C290">
        <f t="shared" si="29"/>
        <v>1.36</v>
      </c>
      <c r="D290">
        <f t="shared" si="30"/>
        <v>21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170</v>
      </c>
      <c r="O290" s="111">
        <v>15.32</v>
      </c>
      <c r="P290" s="111">
        <v>16.55</v>
      </c>
      <c r="Q290" s="111" t="s">
        <v>71</v>
      </c>
      <c r="R290" s="111">
        <v>31</v>
      </c>
      <c r="S290" s="111" t="s">
        <v>71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10.8</v>
      </c>
      <c r="P291" s="111">
        <v>10.5</v>
      </c>
      <c r="Q291" s="111">
        <v>21</v>
      </c>
      <c r="R291" s="111">
        <v>40</v>
      </c>
      <c r="S291" s="111">
        <v>10.96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1.04</v>
      </c>
      <c r="P292" s="111">
        <v>0.89</v>
      </c>
      <c r="Q292" s="111">
        <v>52</v>
      </c>
      <c r="R292" s="111" t="s">
        <v>71</v>
      </c>
      <c r="S292" s="111">
        <v>0.83</v>
      </c>
      <c r="T292" s="111" t="s">
        <v>71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7.48</v>
      </c>
      <c r="C293">
        <f t="shared" si="29"/>
        <v>5.92</v>
      </c>
      <c r="D293">
        <f t="shared" si="30"/>
        <v>21</v>
      </c>
      <c r="E293">
        <f t="shared" si="31"/>
        <v>32</v>
      </c>
      <c r="F293">
        <f t="shared" si="32"/>
        <v>6.08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0.65</v>
      </c>
      <c r="C294">
        <f t="shared" si="29"/>
        <v>0.6</v>
      </c>
      <c r="D294">
        <f t="shared" si="30"/>
        <v>38</v>
      </c>
      <c r="E294">
        <f t="shared" si="31"/>
        <v>43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3.01</v>
      </c>
      <c r="P294" s="111">
        <v>2.89</v>
      </c>
      <c r="Q294" s="111">
        <v>12</v>
      </c>
      <c r="R294" s="111">
        <v>26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6.73</v>
      </c>
      <c r="P297" s="111">
        <v>6.57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6.36</v>
      </c>
      <c r="P299" s="111">
        <v>6.24</v>
      </c>
      <c r="Q299" s="111">
        <v>20</v>
      </c>
      <c r="R299" s="111">
        <v>43</v>
      </c>
      <c r="S299" s="111">
        <v>6.16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8.98</v>
      </c>
      <c r="P301" s="111">
        <v>9.52</v>
      </c>
      <c r="Q301" s="111">
        <v>21</v>
      </c>
      <c r="R301" s="111">
        <v>0</v>
      </c>
      <c r="S301" s="111">
        <v>9</v>
      </c>
      <c r="T301" s="111">
        <v>8.98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5.0599999999999996</v>
      </c>
      <c r="C302">
        <f t="shared" si="29"/>
        <v>4.96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36.950000000000003</v>
      </c>
      <c r="C304">
        <f t="shared" si="29"/>
        <v>38.200000000000003</v>
      </c>
      <c r="D304">
        <f t="shared" si="30"/>
        <v>20</v>
      </c>
      <c r="E304">
        <f t="shared" si="31"/>
        <v>0</v>
      </c>
      <c r="F304">
        <f t="shared" si="32"/>
        <v>41</v>
      </c>
      <c r="G304">
        <f t="shared" si="33"/>
        <v>36.950000000000003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15.8</v>
      </c>
      <c r="P305" s="111">
        <v>15.5</v>
      </c>
      <c r="Q305" s="111">
        <v>16</v>
      </c>
      <c r="R305" s="111">
        <v>37</v>
      </c>
      <c r="S305" s="111">
        <v>14.6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3.9049999999999998</v>
      </c>
      <c r="P306" s="111">
        <v>3.73</v>
      </c>
      <c r="Q306" s="111">
        <v>15</v>
      </c>
      <c r="R306" s="111">
        <v>27</v>
      </c>
      <c r="S306" s="111">
        <v>3.8250000000000002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1.29</v>
      </c>
      <c r="C307">
        <f t="shared" si="29"/>
        <v>1.1299999999999999</v>
      </c>
      <c r="D307">
        <f t="shared" si="30"/>
        <v>6</v>
      </c>
      <c r="E307">
        <f t="shared" si="31"/>
        <v>14</v>
      </c>
      <c r="F307">
        <f t="shared" si="32"/>
        <v>1.27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1.355</v>
      </c>
      <c r="C309">
        <f t="shared" si="29"/>
        <v>1.34</v>
      </c>
      <c r="D309">
        <f t="shared" si="30"/>
        <v>2</v>
      </c>
      <c r="E309">
        <f t="shared" si="31"/>
        <v>28</v>
      </c>
      <c r="F309">
        <f t="shared" si="32"/>
        <v>1.41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0.71499999999999997</v>
      </c>
      <c r="C310">
        <f t="shared" si="29"/>
        <v>0.66500000000000004</v>
      </c>
      <c r="D310">
        <f t="shared" si="30"/>
        <v>50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0.40799999999999997</v>
      </c>
      <c r="P310" s="111">
        <v>0.41799999999999998</v>
      </c>
      <c r="Q310" s="111" t="s">
        <v>71</v>
      </c>
      <c r="R310" s="111">
        <v>12</v>
      </c>
      <c r="S310" s="111" t="s">
        <v>71</v>
      </c>
      <c r="T310" s="111">
        <v>0.38600000000000001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1.3660000000000001</v>
      </c>
      <c r="P311" s="111">
        <v>1.35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0.28000000000000003</v>
      </c>
      <c r="C314">
        <f t="shared" si="29"/>
        <v>0.25700000000000001</v>
      </c>
      <c r="D314">
        <f t="shared" si="30"/>
        <v>14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7.76</v>
      </c>
      <c r="P314" s="111">
        <v>7.42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0.39600000000000002</v>
      </c>
      <c r="C315">
        <f t="shared" si="29"/>
        <v>0.44400000000000001</v>
      </c>
      <c r="D315" t="str">
        <f t="shared" si="30"/>
        <v>N/A</v>
      </c>
      <c r="E315">
        <f t="shared" si="31"/>
        <v>1</v>
      </c>
      <c r="F315" t="str">
        <f t="shared" si="32"/>
        <v>N/A</v>
      </c>
      <c r="G315">
        <f t="shared" si="33"/>
        <v>0.32800000000000001</v>
      </c>
      <c r="N315" s="111" t="s">
        <v>774</v>
      </c>
      <c r="O315" s="111">
        <v>5.85</v>
      </c>
      <c r="P315" s="111">
        <v>6.1</v>
      </c>
      <c r="Q315" s="111" t="s">
        <v>71</v>
      </c>
      <c r="R315" s="111">
        <v>24</v>
      </c>
      <c r="S315" s="111" t="s">
        <v>71</v>
      </c>
      <c r="T315" s="111">
        <v>5.8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5.61</v>
      </c>
      <c r="P317" s="111">
        <v>5.87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5.0599999999999996</v>
      </c>
      <c r="P318" s="111">
        <v>4.96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2.34</v>
      </c>
      <c r="C319">
        <f t="shared" si="29"/>
        <v>1.8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1.7150000000000001</v>
      </c>
      <c r="P319" s="111">
        <v>1.675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3846.03</v>
      </c>
      <c r="P322" s="111">
        <v>3778.52</v>
      </c>
      <c r="Q322" s="111">
        <v>23</v>
      </c>
      <c r="R322" s="111" t="s">
        <v>71</v>
      </c>
      <c r="S322" s="111">
        <v>3605.47</v>
      </c>
      <c r="T322" s="111" t="s">
        <v>71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0.22850000000000001</v>
      </c>
      <c r="P324" s="111">
        <v>0.189</v>
      </c>
      <c r="Q324" s="111">
        <v>21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13.28</v>
      </c>
      <c r="P326" s="111">
        <v>13.26</v>
      </c>
      <c r="Q326" s="111">
        <v>10</v>
      </c>
      <c r="R326" s="111">
        <v>27</v>
      </c>
      <c r="S326" s="111">
        <v>13.48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1.0900000000000001</v>
      </c>
      <c r="P327" s="111">
        <v>0.995</v>
      </c>
      <c r="Q327" s="111">
        <v>5</v>
      </c>
      <c r="R327" s="111" t="s">
        <v>71</v>
      </c>
      <c r="S327" s="111">
        <v>1.0900000000000001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0.36199999999999999</v>
      </c>
      <c r="P331" s="111">
        <v>0.34699999999999998</v>
      </c>
      <c r="Q331" s="111">
        <v>19</v>
      </c>
      <c r="R331" s="111">
        <v>26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1.5149999999999999</v>
      </c>
      <c r="P334" s="111">
        <v>1.36</v>
      </c>
      <c r="Q334" s="111">
        <v>21</v>
      </c>
      <c r="R334" s="111" t="s">
        <v>71</v>
      </c>
      <c r="S334" s="111">
        <v>1.36</v>
      </c>
      <c r="T334" s="111" t="s">
        <v>71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1.83</v>
      </c>
      <c r="P336" s="111">
        <v>1.86</v>
      </c>
      <c r="Q336" s="111">
        <v>47</v>
      </c>
      <c r="R336" s="111">
        <v>10</v>
      </c>
      <c r="S336" s="111">
        <v>1.69</v>
      </c>
      <c r="T336" s="111">
        <v>1.84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7.48</v>
      </c>
      <c r="P338" s="111">
        <v>5.92</v>
      </c>
      <c r="Q338" s="111">
        <v>21</v>
      </c>
      <c r="R338" s="111">
        <v>32</v>
      </c>
      <c r="S338" s="111">
        <v>6.08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0.65</v>
      </c>
      <c r="P339" s="111">
        <v>0.6</v>
      </c>
      <c r="Q339" s="111">
        <v>38</v>
      </c>
      <c r="R339" s="111">
        <v>43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1.86</v>
      </c>
      <c r="C341">
        <f>VLOOKUP($A341,$N$5:$U$375,3,FALSE)</f>
        <v>1.67</v>
      </c>
      <c r="D341">
        <f>VLOOKUP($A341,$N$5:$U$375,4,FALSE)</f>
        <v>8</v>
      </c>
      <c r="E341" t="str">
        <f>VLOOKUP($A341,$N$5:$U$375,5,FALSE)</f>
        <v>N/A</v>
      </c>
      <c r="F341">
        <f>VLOOKUP($A341,$N$5:$U$375,6,FALSE)</f>
        <v>1.9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36.950000000000003</v>
      </c>
      <c r="P349" s="111">
        <v>38.200000000000003</v>
      </c>
      <c r="Q349" s="111">
        <v>20</v>
      </c>
      <c r="R349" s="111">
        <v>0</v>
      </c>
      <c r="S349" s="111">
        <v>41</v>
      </c>
      <c r="T349" s="111">
        <v>36.950000000000003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1.29</v>
      </c>
      <c r="P353" s="111">
        <v>1.1299999999999999</v>
      </c>
      <c r="Q353" s="111">
        <v>6</v>
      </c>
      <c r="R353" s="111">
        <v>14</v>
      </c>
      <c r="S353" s="111">
        <v>1.27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1.69</v>
      </c>
      <c r="P354" s="111">
        <v>1.62</v>
      </c>
      <c r="Q354" s="111">
        <v>4</v>
      </c>
      <c r="R354" s="111">
        <v>26</v>
      </c>
      <c r="S354" s="111">
        <v>1.69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1.355</v>
      </c>
      <c r="P356" s="111">
        <v>1.34</v>
      </c>
      <c r="Q356" s="111">
        <v>2</v>
      </c>
      <c r="R356" s="111">
        <v>28</v>
      </c>
      <c r="S356" s="111">
        <v>1.41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0.71499999999999997</v>
      </c>
      <c r="P357" s="111">
        <v>0.66500000000000004</v>
      </c>
      <c r="Q357" s="111">
        <v>50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0.28000000000000003</v>
      </c>
      <c r="P360" s="111">
        <v>0.25700000000000001</v>
      </c>
      <c r="Q360" s="111">
        <v>14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0.39600000000000002</v>
      </c>
      <c r="P361" s="111">
        <v>0.44400000000000001</v>
      </c>
      <c r="Q361" s="111" t="s">
        <v>71</v>
      </c>
      <c r="R361" s="111">
        <v>1</v>
      </c>
      <c r="S361" s="111" t="s">
        <v>71</v>
      </c>
      <c r="T361" s="111">
        <v>0.32800000000000001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2138.8400999999999</v>
      </c>
      <c r="P377" s="111">
        <v>2075.1001000000001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2025-07-27T08:42:24Z</dcterms:modified>
</cp:coreProperties>
</file>