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dec25\"/>
    </mc:Choice>
  </mc:AlternateContent>
  <xr:revisionPtr revIDLastSave="0" documentId="8_{0173E4E8-E211-4D82-8002-11CA30313D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2" i="1" l="1"/>
  <c r="C342" i="1"/>
  <c r="H12" i="2" s="1"/>
  <c r="D342" i="1"/>
  <c r="E342" i="1"/>
  <c r="F342" i="1"/>
  <c r="G342" i="1"/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<sst xmlns="http://schemas.openxmlformats.org/spreadsheetml/2006/main" count="2701" uniqueCount="821">
  <si>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</si>
  <si>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</si>
  <si>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</si>
  <si>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</si>
  <si>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</si>
  <si>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</si>
  <si>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</si>
  <si>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</si>
  <si>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</si>
  <si>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</si>
  <si>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</si>
  <si>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</si>
  <si>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</si>
  <si>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</si>
  <si>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</si>
  <si>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</si>
  <si>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</si>
  <si>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</si>
  <si>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</si>
  <si>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</si>
  <si>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</si>
  <si>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</si>
  <si>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</si>
  <si>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</si>
  <si>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</si>
  <si>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</si>
  <si>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</si>
  <si>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</si>
  <si>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</si>
  <si>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</si>
  <si>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</si>
  <si>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</si>
  <si>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</si>
  <si>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</si>
  <si>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</si>
  <si>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</si>
  <si>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</si>
  <si>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</si>
  <si>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</si>
  <si>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</si>
  <si>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</si>
  <si>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</si>
  <si>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</si>
  <si>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</si>
  <si>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</si>
  <si>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</si>
  <si>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</si>
  <si>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</si>
  <si>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</si>
  <si>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</si>
  <si>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</si>
  <si>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</si>
  <si>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</si>
  <si>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</si>
  <si>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</si>
  <si>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</si>
  <si>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</si>
  <si>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</si>
  <si>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</si>
  <si>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</si>
  <si>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</si>
  <si>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</si>
  <si>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</si>
  <si>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</si>
  <si>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</si>
  <si>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</si>
  <si>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</si>
  <si>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</si>
  <si>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</si>
  <si>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</si>
  <si>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</si>
  <si>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</si>
  <si>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</si>
  <si>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</si>
  <si>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</si>
  <si>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</si>
  <si>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</si>
  <si>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</si>
  <si>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</si>
  <si>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</si>
  <si>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</si>
  <si>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</si>
  <si>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</si>
  <si>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</si>
  <si>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</si>
  <si>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</si>
  <si>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</si>
  <si>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</si>
  <si>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</si>
  <si>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</si>
  <si>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</si>
  <si>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</si>
  <si>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</si>
  <si>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</si>
  <si>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</si>
  <si>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</si>
  <si>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</si>
  <si>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</si>
  <si>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</si>
  <si>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</si>
  <si>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</si>
  <si>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</si>
  <si>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</si>
  <si>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</si>
  <si>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</si>
  <si>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</si>
  <si>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</si>
  <si>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</si>
  <si>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</si>
  <si>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</si>
  <si>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</si>
  <si>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</si>
  <si>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</si>
  <si>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</si>
  <si>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</si>
  <si>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</si>
  <si>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</si>
  <si>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</si>
  <si>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</si>
  <si>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</si>
  <si>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</si>
  <si>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</si>
  <si>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</si>
  <si>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</si>
  <si>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</si>
  <si>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</si>
  <si>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</si>
  <si>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</si>
  <si>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</si>
  <si>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</si>
  <si>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</si>
  <si>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</si>
  <si>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</si>
  <si>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</si>
  <si>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</si>
  <si>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</si>
  <si>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</si>
  <si>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</si>
  <si>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</si>
  <si>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</si>
  <si>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</si>
  <si>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</si>
  <si>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</si>
  <si>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</si>
  <si>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</si>
  <si>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</si>
  <si>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</si>
  <si>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</si>
  <si>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</si>
  <si>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</si>
  <si>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</si>
  <si>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</si>
  <si>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</si>
  <si>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</si>
  <si>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</si>
  <si>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</si>
  <si>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</si>
  <si>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</si>
  <si>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</si>
  <si>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</si>
  <si>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</si>
  <si>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</si>
  <si>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</si>
  <si>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</si>
  <si>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</si>
  <si>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</si>
  <si>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</si>
  <si>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</si>
  <si>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</si>
  <si>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</si>
  <si>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</si>
  <si>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</si>
  <si>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</si>
  <si>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</si>
  <si>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</si>
  <si>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</si>
  <si>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</si>
  <si>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</si>
  <si>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</si>
  <si>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</si>
  <si>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</si>
  <si>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</si>
  <si>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</si>
  <si>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</si>
  <si>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</si>
  <si>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</si>
  <si>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</si>
  <si>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</si>
  <si>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</si>
  <si>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</si>
  <si>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</si>
  <si>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</si>
  <si>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</si>
  <si>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</si>
  <si>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</si>
  <si>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</si>
  <si>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</si>
  <si>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</si>
  <si>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</si>
  <si>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</si>
  <si>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</si>
  <si>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</si>
  <si>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</si>
  <si>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</si>
  <si>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</si>
  <si>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</si>
  <si>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</si>
  <si>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</si>
  <si>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</si>
  <si>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</si>
  <si>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</si>
  <si>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</si>
  <si>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</si>
  <si>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</si>
  <si>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</si>
  <si>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</si>
  <si>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</si>
  <si>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</si>
  <si>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</si>
  <si>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</si>
  <si>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</si>
  <si>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</si>
  <si>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</si>
  <si>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</si>
  <si>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</si>
  <si>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</si>
  <si>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</si>
  <si>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</si>
  <si>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</si>
  <si>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</si>
  <si>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</si>
  <si>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</si>
  <si>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</si>
  <si>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</si>
  <si>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</si>
  <si>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</si>
  <si>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</si>
  <si>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</si>
  <si>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</si>
  <si>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</si>
  <si>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</si>
  <si>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</si>
  <si>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</si>
  <si>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</si>
  <si>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</si>
  <si>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</si>
  <si>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</si>
  <si>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</si>
  <si>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</si>
  <si>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</si>
  <si>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</si>
  <si>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</si>
  <si>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</si>
  <si>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</si>
  <si>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</si>
  <si>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</si>
  <si>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</si>
  <si>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</si>
  <si>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</si>
  <si>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</si>
  <si>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</si>
  <si>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</si>
  <si>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</si>
  <si>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</si>
  <si>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</si>
  <si>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</si>
  <si>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</si>
  <si>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</si>
  <si>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</si>
  <si>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</si>
  <si>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</si>
  <si>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</si>
  <si>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</si>
  <si>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</si>
  <si>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</si>
  <si>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</si>
  <si>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</si>
  <si>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</si>
  <si>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</si>
  <si>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</si>
  <si>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</si>
  <si>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</si>
  <si>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</si>
  <si>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</si>
  <si>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</si>
  <si>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</si>
  <si>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</si>
  <si>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</si>
  <si>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</si>
  <si>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</si>
  <si>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</si>
  <si>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</si>
  <si>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</si>
  <si>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</si>
  <si>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</si>
  <si>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</si>
  <si>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</si>
  <si>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</si>
  <si>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</si>
  <si>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</si>
  <si>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</si>
  <si>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</si>
  <si>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</si>
  <si>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</si>
  <si>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</si>
  <si>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</si>
  <si>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</si>
  <si>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</si>
  <si>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</si>
  <si>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</si>
  <si>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</si>
  <si>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</si>
  <si>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</si>
  <si>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</si>
  <si>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</si>
  <si>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</si>
  <si>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</si>
  <si>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</si>
  <si>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</si>
  <si>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</si>
  <si>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</si>
  <si>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</si>
  <si>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</si>
  <si>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</si>
  <si>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</si>
  <si>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</si>
  <si>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</si>
  <si>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</si>
  <si>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</si>
  <si>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</si>
  <si>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</si>
  <si>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</si>
  <si>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</si>
  <si>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</si>
  <si>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</si>
  <si>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</si>
  <si>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</si>
  <si>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</si>
  <si>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</si>
  <si>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</si>
  <si>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</si>
  <si>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</si>
  <si>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</si>
  <si>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</si>
  <si>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</si>
  <si>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</si>
  <si>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</si>
  <si>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</si>
  <si>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</si>
  <si>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</si>
  <si>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</si>
  <si>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</si>
  <si>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</si>
  <si>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</si>
  <si>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</si>
  <si>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</si>
  <si>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</si>
  <si>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</si>
  <si>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</si>
  <si>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</si>
  <si>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</si>
  <si>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</si>
  <si>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</si>
  <si>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</si>
  <si>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</si>
  <si>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</si>
  <si>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</si>
  <si>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</si>
  <si>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</si>
  <si>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</si>
  <si>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</si>
  <si>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</si>
  <si>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</si>
  <si>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</si>
  <si>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</si>
  <si>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</si>
  <si>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</si>
  <si>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</si>
  <si>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</si>
  <si>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</si>
  <si>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</si>
  <si>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</si>
  <si>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</si>
  <si>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</si>
  <si>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</si>
  <si>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</si>
  <si>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</si>
  <si>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</si>
  <si>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</si>
  <si>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</si>
  <si>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</si>
  <si>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</si>
  <si>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</si>
  <si>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</si>
  <si>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</si>
  <si>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</si>
  <si>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</si>
  <si>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</si>
  <si>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</si>
  <si>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</si>
  <si>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</si>
  <si>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</si>
  <si>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</si>
  <si>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</si>
  <si>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</si>
  <si>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</si>
  <si>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</si>
  <si>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</si>
  <si>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</si>
  <si>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</si>
  <si>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</si>
  <si>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</si>
  <si>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</si>
  <si>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</si>
  <si>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</si>
  <si>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</si>
  <si>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</si>
  <si>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</si>
  <si>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</si>
  <si>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</si>
  <si>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</si>
  <si>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</si>
  <si>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</si>
  <si>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</si>
  <si>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</si>
  <si>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</si>
  <si>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</si>
  <si>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</si>
  <si>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</si>
  <si>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</si>
  <si>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</si>
  <si>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</si>
  <si>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</si>
  <si>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</si>
  <si>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</si>
  <si>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</si>
  <si>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</si>
  <si>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</si>
  <si>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</si>
  <si>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</si>
  <si>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</si>
  <si>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</si>
  <si>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</si>
  <si>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</si>
  <si>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</si>
  <si>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</si>
  <si>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</si>
  <si>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</si>
  <si>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</si>
  <si>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</si>
  <si>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</si>
  <si>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</si>
  <si>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</si>
  <si>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</si>
  <si>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</si>
  <si>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</si>
  <si>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</si>
  <si>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</si>
  <si>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</si>
  <si>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</si>
  <si>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</si>
  <si>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</si>
  <si>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</si>
  <si>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</si>
  <si>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</si>
  <si>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</si>
  <si>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</si>
  <si>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</si>
  <si>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</si>
  <si>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</si>
  <si>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</si>
  <si>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</si>
  <si>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</si>
  <si>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</si>
  <si>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</si>
  <si>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</si>
  <si>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</si>
  <si>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</si>
  <si>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</si>
  <si>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</si>
  <si>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</si>
  <si>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</si>
  <si>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</si>
  <si>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</si>
  <si>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</si>
  <si>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</si>
  <si>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</si>
  <si>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</si>
  <si>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</si>
  <si>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</si>
  <si>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</si>
  <si>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</si>
  <si>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</si>
  <si>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</si>
  <si>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</si>
  <si>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</si>
  <si>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</si>
  <si>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</si>
  <si>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</si>
  <si>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</si>
  <si>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</si>
  <si>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</si>
  <si>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</si>
  <si>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</si>
  <si>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</si>
  <si>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</si>
  <si>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</si>
  <si>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</si>
  <si>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</si>
  <si>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</si>
  <si>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</si>
  <si>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</si>
  <si>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</si>
  <si>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</si>
  <si>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</si>
  <si>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</si>
  <si>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</si>
  <si>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</si>
  <si>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</si>
  <si>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</si>
  <si>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</si>
  <si>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</si>
  <si>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</si>
  <si>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</si>
  <si>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</si>
  <si>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</si>
  <si>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</si>
  <si>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</si>
  <si>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</si>
  <si>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</si>
  <si>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</si>
  <si>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</si>
  <si>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</si>
  <si>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</si>
  <si>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</si>
  <si>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</si>
  <si>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</si>
  <si>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</si>
  <si>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</si>
  <si>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</si>
  <si>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</si>
  <si>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</si>
  <si>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</si>
  <si>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</si>
  <si>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</si>
  <si>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</si>
  <si>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</si>
  <si>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</si>
  <si>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</si>
  <si>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</si>
  <si>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</si>
  <si>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</si>
  <si>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</si>
  <si>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</si>
  <si>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</si>
  <si>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</si>
  <si>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</si>
  <si>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</si>
  <si>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</si>
  <si>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</si>
  <si>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</si>
  <si>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</si>
  <si>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</si>
  <si>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</si>
  <si>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</si>
  <si>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</si>
  <si>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</si>
  <si>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</si>
  <si>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</si>
  <si>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</si>
  <si>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</si>
  <si>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</si>
  <si>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</si>
  <si>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</si>
  <si>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</si>
  <si>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</si>
  <si>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</si>
  <si>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</si>
  <si>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</si>
  <si>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</si>
  <si>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</si>
  <si>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</si>
  <si>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</si>
  <si>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</si>
  <si>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</si>
  <si>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</si>
  <si>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</si>
  <si>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</si>
  <si>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</si>
  <si>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</si>
  <si>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</si>
  <si>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</si>
  <si>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</si>
  <si>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</si>
  <si>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</si>
  <si>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</si>
  <si>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</si>
  <si>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</si>
  <si>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</si>
  <si>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</si>
  <si>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</si>
  <si>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</si>
  <si>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</si>
  <si>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</si>
  <si>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</si>
  <si>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</si>
  <si>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</si>
  <si>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</si>
  <si>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</si>
  <si>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</si>
  <si>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</si>
  <si>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</si>
  <si>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</si>
  <si>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</si>
  <si>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</si>
  <si>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</si>
  <si>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</si>
  <si>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</si>
  <si>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</si>
  <si>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</si>
  <si>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</si>
  <si>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</si>
  <si>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</si>
  <si>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</si>
  <si>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</si>
  <si>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</si>
  <si>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</si>
  <si>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</si>
  <si>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</si>
  <si>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</si>
  <si>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</si>
  <si>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</si>
  <si>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</si>
  <si>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</si>
  <si>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</si>
  <si>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</si>
  <si>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</si>
  <si>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</si>
  <si>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</si>
  <si>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</si>
  <si>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</si>
  <si>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</si>
  <si>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</si>
  <si>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</si>
  <si>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</si>
  <si>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</si>
  <si>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</si>
  <si>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</si>
  <si>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</si>
  <si>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</si>
  <si>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</si>
  <si>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</si>
  <si>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</si>
  <si>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</si>
  <si>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</si>
  <si>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</si>
  <si>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</si>
  <si>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</si>
  <si>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</si>
  <si>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</si>
  <si>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</si>
  <si>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</si>
  <si>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</si>
  <si>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</si>
  <si>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</si>
  <si>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</si>
  <si>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</si>
  <si>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</si>
  <si>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</si>
  <si>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</si>
  <si>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</si>
  <si>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</si>
  <si>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</si>
  <si>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</si>
  <si>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</si>
  <si>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</si>
  <si>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</si>
  <si>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</si>
  <si>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</si>
  <si>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</si>
  <si>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</si>
  <si>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</si>
  <si>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</si>
  <si>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</si>
  <si>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</si>
  <si>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</si>
  <si>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</si>
  <si>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</si>
  <si>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</si>
  <si>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</si>
  <si>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</si>
  <si>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</si>
  <si>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</si>
  <si>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</si>
  <si>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</si>
  <si>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</si>
  <si>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</si>
  <si>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</si>
  <si>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</si>
  <si>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</si>
  <si>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</si>
  <si>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</si>
  <si>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</si>
  <si>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</si>
  <si>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</si>
  <si>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</si>
  <si>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</si>
  <si>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</si>
  <si>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</si>
  <si>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</si>
  <si>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</si>
  <si>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</si>
  <si>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</si>
  <si>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</si>
  <si>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</si>
  <si>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</si>
  <si>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</si>
  <si>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</si>
  <si>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</si>
  <si>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</si>
  <si>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</si>
  <si>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</si>
  <si>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</si>
  <si>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</si>
  <si>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</si>
  <si>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</si>
  <si>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</si>
  <si>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</si>
  <si>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</si>
  <si>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</si>
  <si>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</si>
  <si>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</si>
  <si>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</si>
  <si>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</si>
  <si>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</si>
  <si>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</si>
  <si>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</si>
  <si>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</si>
  <si>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</si>
  <si>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</si>
  <si>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</si>
  <si>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</si>
  <si>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</si>
  <si>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</si>
  <si>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</si>
  <si>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</si>
  <si>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</si>
  <si>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</si>
  <si>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</si>
  <si>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</si>
  <si>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</si>
  <si>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</si>
  <si>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</si>
  <si>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</si>
  <si>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</si>
  <si>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</si>
  <si>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</si>
  <si>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</si>
  <si>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</si>
  <si>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</si>
  <si>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</si>
  <si>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</si>
  <si>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</si>
  <si>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</si>
  <si>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</si>
  <si>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</si>
  <si>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</si>
  <si>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</si>
  <si>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</si>
  <si>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</si>
  <si>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</si>
  <si>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</si>
  <si>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</si>
  <si>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</si>
  <si>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</si>
  <si>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</si>
  <si>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</si>
  <si>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</si>
  <si>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</si>
  <si>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</si>
  <si>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</si>
  <si>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</si>
  <si>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</si>
  <si>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</si>
  <si>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</si>
  <si>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</si>
  <si>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</si>
  <si>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</si>
  <si>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</si>
  <si>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</si>
  <si>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</si>
  <si>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</si>
  <si>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</si>
  <si>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</si>
  <si>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</si>
  <si>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</si>
  <si>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</si>
  <si>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</si>
  <si>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</si>
  <si>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</si>
  <si>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</si>
  <si>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</si>
  <si>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</si>
  <si>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</si>
  <si>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</si>
  <si>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</si>
  <si>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</si>
  <si>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</si>
  <si>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</si>
  <si>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</si>
  <si>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</si>
  <si>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</si>
  <si>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</si>
  <si>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</si>
  <si>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</si>
  <si>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</si>
  <si>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</si>
  <si>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</si>
  <si>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</si>
  <si>
    <t>% 1/1/2025</t>
  </si>
  <si>
    <t>YΠΟΘΕΤΙΚΟ ΧΑΡΤΟΦΥΛΑΚΙΟ (χωρίς κινήσεις) ΑΡΧΙΚΟ ΚΕΦΑΛ. 101066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</si>
</sst>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49" fontId="2" fillId="8" borderId="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4.xml"/><Relationship Id="rId10" Type="http://schemas.microsoft.com/office/2017/06/relationships/rdRichValue" Target="richData/rdrichvalue.xml"/><Relationship Id="rId4" Type="http://schemas.openxmlformats.org/officeDocument/2006/relationships/chartsheet" Target="chartsheets/sheet1.xml"/><Relationship Id="rId9" Type="http://schemas.openxmlformats.org/officeDocument/2006/relationships/sheetMetadata" Target="metadata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0.60999361161692567</c:v>
                </c:pt>
                <c:pt idx="1">
                  <c:v>0.44780120707369669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1400.9070688025024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6.25</c:v>
                </c:pt>
                <c:pt idx="2">
                  <c:v>1.05</c:v>
                </c:pt>
                <c:pt idx="3">
                  <c:v>2.8250000000000002</c:v>
                </c:pt>
                <c:pt idx="4">
                  <c:v>0.49299999999999999</c:v>
                </c:pt>
                <c:pt idx="5">
                  <c:v>4.5999999999999999E-2</c:v>
                </c:pt>
                <c:pt idx="6">
                  <c:v>5.97</c:v>
                </c:pt>
                <c:pt idx="7">
                  <c:v>0</c:v>
                </c:pt>
                <c:pt idx="8">
                  <c:v>28.545000000000002</c:v>
                </c:pt>
                <c:pt idx="9">
                  <c:v>3.03</c:v>
                </c:pt>
                <c:pt idx="10">
                  <c:v>3.5000000000000003E-2</c:v>
                </c:pt>
                <c:pt idx="11">
                  <c:v>6.3</c:v>
                </c:pt>
                <c:pt idx="12">
                  <c:v>1.4E-2</c:v>
                </c:pt>
                <c:pt idx="13">
                  <c:v>0.41</c:v>
                </c:pt>
                <c:pt idx="14">
                  <c:v>1.05</c:v>
                </c:pt>
                <c:pt idx="15">
                  <c:v>9.3000000000000007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5.08</c:v>
                </c:pt>
                <c:pt idx="21">
                  <c:v>3.645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7.96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14.5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4.04</c:v>
                </c:pt>
                <c:pt idx="35">
                  <c:v>7.22</c:v>
                </c:pt>
                <c:pt idx="36">
                  <c:v>5.21</c:v>
                </c:pt>
                <c:pt idx="37">
                  <c:v>0.155</c:v>
                </c:pt>
                <c:pt idx="38">
                  <c:v>1.4</c:v>
                </c:pt>
                <c:pt idx="39">
                  <c:v>0.12</c:v>
                </c:pt>
                <c:pt idx="40">
                  <c:v>2513.8600999999999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12.3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1.83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6.4</c:v>
                </c:pt>
                <c:pt idx="53">
                  <c:v>11.88</c:v>
                </c:pt>
                <c:pt idx="54">
                  <c:v>1.93</c:v>
                </c:pt>
                <c:pt idx="55">
                  <c:v>2.96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</c:v>
                </c:pt>
                <c:pt idx="60">
                  <c:v>2.2400000000000002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15.36</c:v>
                </c:pt>
                <c:pt idx="64">
                  <c:v>7.05</c:v>
                </c:pt>
                <c:pt idx="65">
                  <c:v>10.7</c:v>
                </c:pt>
                <c:pt idx="66">
                  <c:v>6.95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19499.75</c:v>
                </c:pt>
                <c:pt idx="71">
                  <c:v>0</c:v>
                </c:pt>
                <c:pt idx="72">
                  <c:v>18</c:v>
                </c:pt>
                <c:pt idx="73">
                  <c:v>10.75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2.23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0.35699999999999998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3.63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43.98</c:v>
                </c:pt>
                <c:pt idx="92">
                  <c:v>20.3</c:v>
                </c:pt>
                <c:pt idx="93">
                  <c:v>0.62</c:v>
                </c:pt>
                <c:pt idx="94">
                  <c:v>3.625</c:v>
                </c:pt>
                <c:pt idx="95">
                  <c:v>0</c:v>
                </c:pt>
                <c:pt idx="96">
                  <c:v>0</c:v>
                </c:pt>
                <c:pt idx="97">
                  <c:v>5.35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2.31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15.25</c:v>
                </c:pt>
                <c:pt idx="105">
                  <c:v>1.3220000000000001</c:v>
                </c:pt>
                <c:pt idx="106">
                  <c:v>0</c:v>
                </c:pt>
                <c:pt idx="107">
                  <c:v>8.4949999999999992</c:v>
                </c:pt>
                <c:pt idx="108">
                  <c:v>2.4700000000000002</c:v>
                </c:pt>
                <c:pt idx="109">
                  <c:v>2.16</c:v>
                </c:pt>
                <c:pt idx="110">
                  <c:v>2.13</c:v>
                </c:pt>
                <c:pt idx="111">
                  <c:v>3.9750000000000001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13.34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3.548</c:v>
                </c:pt>
                <c:pt idx="125">
                  <c:v>2</c:v>
                </c:pt>
                <c:pt idx="126">
                  <c:v>5.05</c:v>
                </c:pt>
                <c:pt idx="127">
                  <c:v>6.29</c:v>
                </c:pt>
                <c:pt idx="128">
                  <c:v>3.97</c:v>
                </c:pt>
                <c:pt idx="129">
                  <c:v>7.0000000000000001E-3</c:v>
                </c:pt>
                <c:pt idx="130">
                  <c:v>7.67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3.4</c:v>
                </c:pt>
                <c:pt idx="136">
                  <c:v>6.9500000000000006E-2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8.4</c:v>
                </c:pt>
                <c:pt idx="140">
                  <c:v>0.40200000000000002</c:v>
                </c:pt>
                <c:pt idx="141">
                  <c:v>1.2350000000000001</c:v>
                </c:pt>
                <c:pt idx="142">
                  <c:v>0.41</c:v>
                </c:pt>
                <c:pt idx="143">
                  <c:v>4.32</c:v>
                </c:pt>
                <c:pt idx="144">
                  <c:v>5377.02</c:v>
                </c:pt>
                <c:pt idx="145">
                  <c:v>9700.4599999999991</c:v>
                </c:pt>
                <c:pt idx="146">
                  <c:v>5798.0698000000002</c:v>
                </c:pt>
                <c:pt idx="147">
                  <c:v>8722.8701000000001</c:v>
                </c:pt>
                <c:pt idx="148">
                  <c:v>6791.8397999999997</c:v>
                </c:pt>
                <c:pt idx="149">
                  <c:v>10996.4697</c:v>
                </c:pt>
                <c:pt idx="150">
                  <c:v>9896.0303000000004</c:v>
                </c:pt>
                <c:pt idx="151">
                  <c:v>5546.02</c:v>
                </c:pt>
                <c:pt idx="152">
                  <c:v>6751.3301000000001</c:v>
                </c:pt>
                <c:pt idx="153">
                  <c:v>1268.58</c:v>
                </c:pt>
                <c:pt idx="154">
                  <c:v>859.04</c:v>
                </c:pt>
                <c:pt idx="155">
                  <c:v>4933.6201000000001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2814.3899000000001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2127.79</c:v>
                </c:pt>
                <c:pt idx="167">
                  <c:v>2.52</c:v>
                </c:pt>
                <c:pt idx="168">
                  <c:v>1.9E-2</c:v>
                </c:pt>
                <c:pt idx="169">
                  <c:v>25.04</c:v>
                </c:pt>
                <c:pt idx="170">
                  <c:v>0.43</c:v>
                </c:pt>
                <c:pt idx="171">
                  <c:v>0</c:v>
                </c:pt>
                <c:pt idx="172">
                  <c:v>0</c:v>
                </c:pt>
                <c:pt idx="173">
                  <c:v>2891.99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1.915</c:v>
                </c:pt>
                <c:pt idx="179">
                  <c:v>0</c:v>
                </c:pt>
                <c:pt idx="180">
                  <c:v>0.44650000000000001</c:v>
                </c:pt>
                <c:pt idx="181">
                  <c:v>5.0199999999999996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6.22</c:v>
                </c:pt>
                <c:pt idx="185">
                  <c:v>1.042</c:v>
                </c:pt>
                <c:pt idx="186">
                  <c:v>6.27</c:v>
                </c:pt>
                <c:pt idx="187">
                  <c:v>0</c:v>
                </c:pt>
                <c:pt idx="188">
                  <c:v>2.54</c:v>
                </c:pt>
                <c:pt idx="189">
                  <c:v>1.41</c:v>
                </c:pt>
                <c:pt idx="190">
                  <c:v>3.46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0.42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342</c:v>
                </c:pt>
                <c:pt idx="199">
                  <c:v>5.6</c:v>
                </c:pt>
                <c:pt idx="200">
                  <c:v>0</c:v>
                </c:pt>
                <c:pt idx="201">
                  <c:v>1.9650000000000001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0.52800000000000002</c:v>
                </c:pt>
                <c:pt idx="210">
                  <c:v>4.28</c:v>
                </c:pt>
                <c:pt idx="211">
                  <c:v>1.218</c:v>
                </c:pt>
                <c:pt idx="212">
                  <c:v>6.98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20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4.5</c:v>
                </c:pt>
                <c:pt idx="222">
                  <c:v>0.95799999999999996</c:v>
                </c:pt>
                <c:pt idx="223">
                  <c:v>0.04</c:v>
                </c:pt>
                <c:pt idx="224">
                  <c:v>7.08</c:v>
                </c:pt>
                <c:pt idx="225">
                  <c:v>46.8</c:v>
                </c:pt>
                <c:pt idx="226">
                  <c:v>1.41</c:v>
                </c:pt>
                <c:pt idx="227">
                  <c:v>0.32</c:v>
                </c:pt>
                <c:pt idx="228">
                  <c:v>0.2</c:v>
                </c:pt>
                <c:pt idx="229">
                  <c:v>0.125</c:v>
                </c:pt>
                <c:pt idx="230">
                  <c:v>2.1800000000000002</c:v>
                </c:pt>
                <c:pt idx="231">
                  <c:v>3.74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1.5</c:v>
                </c:pt>
                <c:pt idx="237">
                  <c:v>0.91</c:v>
                </c:pt>
                <c:pt idx="238">
                  <c:v>0</c:v>
                </c:pt>
                <c:pt idx="239">
                  <c:v>9</c:v>
                </c:pt>
                <c:pt idx="240">
                  <c:v>2.5099999999999998</c:v>
                </c:pt>
                <c:pt idx="241">
                  <c:v>34.4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3.78</c:v>
                </c:pt>
                <c:pt idx="246">
                  <c:v>0.71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31.38</c:v>
                </c:pt>
                <c:pt idx="251">
                  <c:v>5.3</c:v>
                </c:pt>
                <c:pt idx="252">
                  <c:v>2.52</c:v>
                </c:pt>
                <c:pt idx="253">
                  <c:v>0</c:v>
                </c:pt>
                <c:pt idx="254">
                  <c:v>0.57499999999999996</c:v>
                </c:pt>
                <c:pt idx="255">
                  <c:v>28.22</c:v>
                </c:pt>
                <c:pt idx="256">
                  <c:v>4.24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2.99</c:v>
                </c:pt>
                <c:pt idx="260">
                  <c:v>0.51</c:v>
                </c:pt>
                <c:pt idx="261">
                  <c:v>42.8</c:v>
                </c:pt>
                <c:pt idx="262">
                  <c:v>8915.2304999999997</c:v>
                </c:pt>
                <c:pt idx="263">
                  <c:v>3.74</c:v>
                </c:pt>
                <c:pt idx="264">
                  <c:v>1.62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2.84</c:v>
                </c:pt>
                <c:pt idx="272">
                  <c:v>1.8</c:v>
                </c:pt>
                <c:pt idx="273">
                  <c:v>0.87</c:v>
                </c:pt>
                <c:pt idx="274">
                  <c:v>27.8</c:v>
                </c:pt>
                <c:pt idx="275">
                  <c:v>0</c:v>
                </c:pt>
                <c:pt idx="276">
                  <c:v>0</c:v>
                </c:pt>
                <c:pt idx="277">
                  <c:v>40.9</c:v>
                </c:pt>
                <c:pt idx="278">
                  <c:v>38.6</c:v>
                </c:pt>
                <c:pt idx="279">
                  <c:v>2.36</c:v>
                </c:pt>
                <c:pt idx="280">
                  <c:v>2.19</c:v>
                </c:pt>
                <c:pt idx="281">
                  <c:v>18.52</c:v>
                </c:pt>
                <c:pt idx="282">
                  <c:v>7.68</c:v>
                </c:pt>
                <c:pt idx="283">
                  <c:v>2.2000000000000002</c:v>
                </c:pt>
                <c:pt idx="284">
                  <c:v>4.46</c:v>
                </c:pt>
                <c:pt idx="285">
                  <c:v>0.80800000000000005</c:v>
                </c:pt>
                <c:pt idx="286">
                  <c:v>16.899999999999999</c:v>
                </c:pt>
                <c:pt idx="287">
                  <c:v>11.84</c:v>
                </c:pt>
                <c:pt idx="288">
                  <c:v>0.89</c:v>
                </c:pt>
                <c:pt idx="289">
                  <c:v>6.6</c:v>
                </c:pt>
                <c:pt idx="290">
                  <c:v>3.37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7.008</c:v>
                </c:pt>
                <c:pt idx="294">
                  <c:v>1E-3</c:v>
                </c:pt>
                <c:pt idx="295">
                  <c:v>8.33</c:v>
                </c:pt>
                <c:pt idx="296">
                  <c:v>0.33300000000000002</c:v>
                </c:pt>
                <c:pt idx="297">
                  <c:v>8.6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14.8</c:v>
                </c:pt>
                <c:pt idx="302">
                  <c:v>4.0149999999999997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0.45</c:v>
                </c:pt>
                <c:pt idx="307">
                  <c:v>1.3819999999999999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8.0399999999999991</c:v>
                </c:pt>
                <c:pt idx="311">
                  <c:v>5.85</c:v>
                </c:pt>
                <c:pt idx="312">
                  <c:v>6.0000000000000001E-3</c:v>
                </c:pt>
                <c:pt idx="313">
                  <c:v>6.6449999999999996</c:v>
                </c:pt>
                <c:pt idx="314">
                  <c:v>5.08</c:v>
                </c:pt>
                <c:pt idx="315">
                  <c:v>1.75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4193.71</c:v>
                </c:pt>
                <c:pt idx="319">
                  <c:v>0</c:v>
                </c:pt>
                <c:pt idx="320">
                  <c:v>0.18340000000000001</c:v>
                </c:pt>
                <c:pt idx="321">
                  <c:v>2</c:v>
                </c:pt>
                <c:pt idx="322">
                  <c:v>13.5</c:v>
                </c:pt>
                <c:pt idx="323">
                  <c:v>1.24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0.33100000000000002</c:v>
                </c:pt>
                <c:pt idx="328">
                  <c:v>0.44</c:v>
                </c:pt>
                <c:pt idx="329">
                  <c:v>0</c:v>
                </c:pt>
                <c:pt idx="330">
                  <c:v>1.7050000000000001</c:v>
                </c:pt>
                <c:pt idx="331">
                  <c:v>0</c:v>
                </c:pt>
                <c:pt idx="332">
                  <c:v>3.06</c:v>
                </c:pt>
                <c:pt idx="333">
                  <c:v>0.61599999999999999</c:v>
                </c:pt>
                <c:pt idx="334">
                  <c:v>7.74</c:v>
                </c:pt>
                <c:pt idx="335">
                  <c:v>0.628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50.9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1.24</c:v>
                </c:pt>
                <c:pt idx="350">
                  <c:v>1.99</c:v>
                </c:pt>
                <c:pt idx="351">
                  <c:v>0.16800000000000001</c:v>
                </c:pt>
                <c:pt idx="352">
                  <c:v>1.39</c:v>
                </c:pt>
                <c:pt idx="353">
                  <c:v>0.74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0.27400000000000002</c:v>
                </c:pt>
                <c:pt idx="357">
                  <c:v>0.47599999999999998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2.66</c:v>
                </c:pt>
                <c:pt idx="4">
                  <c:v>0.48499999999999999</c:v>
                </c:pt>
                <c:pt idx="5">
                  <c:v>0</c:v>
                </c:pt>
                <c:pt idx="6">
                  <c:v>5.48</c:v>
                </c:pt>
                <c:pt idx="7">
                  <c:v>0</c:v>
                </c:pt>
                <c:pt idx="8">
                  <c:v>29.51</c:v>
                </c:pt>
                <c:pt idx="9">
                  <c:v>2.75</c:v>
                </c:pt>
                <c:pt idx="10">
                  <c:v>0</c:v>
                </c:pt>
                <c:pt idx="11">
                  <c:v>6.6749999999999998</c:v>
                </c:pt>
                <c:pt idx="12">
                  <c:v>0</c:v>
                </c:pt>
                <c:pt idx="13">
                  <c:v>0</c:v>
                </c:pt>
                <c:pt idx="14">
                  <c:v>1.03</c:v>
                </c:pt>
                <c:pt idx="15">
                  <c:v>9.14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5.16</c:v>
                </c:pt>
                <c:pt idx="21">
                  <c:v>3.6669999999999998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7.74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13.94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4.18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1.46</c:v>
                </c:pt>
                <c:pt idx="39">
                  <c:v>0</c:v>
                </c:pt>
                <c:pt idx="40">
                  <c:v>2453.23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12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1.875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6.7</c:v>
                </c:pt>
                <c:pt idx="53">
                  <c:v>9.6999999999999993</c:v>
                </c:pt>
                <c:pt idx="54">
                  <c:v>1.96</c:v>
                </c:pt>
                <c:pt idx="55">
                  <c:v>2.98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</c:v>
                </c:pt>
                <c:pt idx="60">
                  <c:v>2.2000000000000002</c:v>
                </c:pt>
                <c:pt idx="61">
                  <c:v>0</c:v>
                </c:pt>
                <c:pt idx="62">
                  <c:v>3.085</c:v>
                </c:pt>
                <c:pt idx="63">
                  <c:v>16.059999999999999</c:v>
                </c:pt>
                <c:pt idx="64">
                  <c:v>6.65</c:v>
                </c:pt>
                <c:pt idx="65">
                  <c:v>10.18</c:v>
                </c:pt>
                <c:pt idx="66">
                  <c:v>7.7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20510.419900000001</c:v>
                </c:pt>
                <c:pt idx="71">
                  <c:v>0</c:v>
                </c:pt>
                <c:pt idx="72">
                  <c:v>17.21</c:v>
                </c:pt>
                <c:pt idx="73">
                  <c:v>9.8800000000000008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1.9850000000000001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0.33100000000000002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3.06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41.42</c:v>
                </c:pt>
                <c:pt idx="92">
                  <c:v>20</c:v>
                </c:pt>
                <c:pt idx="93">
                  <c:v>0</c:v>
                </c:pt>
                <c:pt idx="94">
                  <c:v>3.47</c:v>
                </c:pt>
                <c:pt idx="95">
                  <c:v>0</c:v>
                </c:pt>
                <c:pt idx="96">
                  <c:v>0</c:v>
                </c:pt>
                <c:pt idx="97">
                  <c:v>5.2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2.36</c:v>
                </c:pt>
                <c:pt idx="102">
                  <c:v>0</c:v>
                </c:pt>
                <c:pt idx="103">
                  <c:v>0</c:v>
                </c:pt>
                <c:pt idx="104">
                  <c:v>14.8</c:v>
                </c:pt>
                <c:pt idx="105">
                  <c:v>1.94</c:v>
                </c:pt>
                <c:pt idx="106">
                  <c:v>7.9000000000000001E-2</c:v>
                </c:pt>
                <c:pt idx="107">
                  <c:v>8.23</c:v>
                </c:pt>
                <c:pt idx="108">
                  <c:v>2.48</c:v>
                </c:pt>
                <c:pt idx="109">
                  <c:v>0</c:v>
                </c:pt>
                <c:pt idx="110">
                  <c:v>1.97</c:v>
                </c:pt>
                <c:pt idx="111">
                  <c:v>3.8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13.654999999999999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3.64</c:v>
                </c:pt>
                <c:pt idx="125">
                  <c:v>2.04</c:v>
                </c:pt>
                <c:pt idx="126">
                  <c:v>0</c:v>
                </c:pt>
                <c:pt idx="127">
                  <c:v>6.09</c:v>
                </c:pt>
                <c:pt idx="128">
                  <c:v>3.71</c:v>
                </c:pt>
                <c:pt idx="129">
                  <c:v>0</c:v>
                </c:pt>
                <c:pt idx="130">
                  <c:v>7.27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3.48</c:v>
                </c:pt>
                <c:pt idx="136">
                  <c:v>6.7699999999999996E-2</c:v>
                </c:pt>
                <c:pt idx="137">
                  <c:v>0</c:v>
                </c:pt>
                <c:pt idx="138">
                  <c:v>0</c:v>
                </c:pt>
                <c:pt idx="139">
                  <c:v>7.8</c:v>
                </c:pt>
                <c:pt idx="140">
                  <c:v>0</c:v>
                </c:pt>
                <c:pt idx="141">
                  <c:v>1.3049999999999999</c:v>
                </c:pt>
                <c:pt idx="142">
                  <c:v>0.46800000000000003</c:v>
                </c:pt>
                <c:pt idx="143">
                  <c:v>4.13</c:v>
                </c:pt>
                <c:pt idx="144">
                  <c:v>5243.1298999999999</c:v>
                </c:pt>
                <c:pt idx="145">
                  <c:v>8119.8397999999997</c:v>
                </c:pt>
                <c:pt idx="146">
                  <c:v>5621.0600999999997</c:v>
                </c:pt>
                <c:pt idx="147">
                  <c:v>7954.6801999999998</c:v>
                </c:pt>
                <c:pt idx="148">
                  <c:v>6618.3100999999997</c:v>
                </c:pt>
                <c:pt idx="149">
                  <c:v>10679.179700000001</c:v>
                </c:pt>
                <c:pt idx="150">
                  <c:v>9092.5195000000003</c:v>
                </c:pt>
                <c:pt idx="151">
                  <c:v>5264.0801000000001</c:v>
                </c:pt>
                <c:pt idx="152">
                  <c:v>6456.52</c:v>
                </c:pt>
                <c:pt idx="153">
                  <c:v>1237.53</c:v>
                </c:pt>
                <c:pt idx="154">
                  <c:v>0</c:v>
                </c:pt>
                <c:pt idx="155">
                  <c:v>4715.4198999999999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2624.8899000000001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2077.1799000000001</c:v>
                </c:pt>
                <c:pt idx="167">
                  <c:v>2.34</c:v>
                </c:pt>
                <c:pt idx="168">
                  <c:v>0</c:v>
                </c:pt>
                <c:pt idx="169">
                  <c:v>24.54</c:v>
                </c:pt>
                <c:pt idx="170">
                  <c:v>0.46</c:v>
                </c:pt>
                <c:pt idx="171">
                  <c:v>0</c:v>
                </c:pt>
                <c:pt idx="172">
                  <c:v>0</c:v>
                </c:pt>
                <c:pt idx="173">
                  <c:v>2703.73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1.855</c:v>
                </c:pt>
                <c:pt idx="179">
                  <c:v>0</c:v>
                </c:pt>
                <c:pt idx="180">
                  <c:v>0.45600000000000002</c:v>
                </c:pt>
                <c:pt idx="181">
                  <c:v>5.08</c:v>
                </c:pt>
                <c:pt idx="182">
                  <c:v>0</c:v>
                </c:pt>
                <c:pt idx="183">
                  <c:v>0</c:v>
                </c:pt>
                <c:pt idx="184">
                  <c:v>6</c:v>
                </c:pt>
                <c:pt idx="185">
                  <c:v>1.0580000000000001</c:v>
                </c:pt>
                <c:pt idx="186">
                  <c:v>5.79</c:v>
                </c:pt>
                <c:pt idx="187">
                  <c:v>0</c:v>
                </c:pt>
                <c:pt idx="188">
                  <c:v>2.4</c:v>
                </c:pt>
                <c:pt idx="189">
                  <c:v>1.41</c:v>
                </c:pt>
                <c:pt idx="190">
                  <c:v>3.54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0.47299999999999998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362</c:v>
                </c:pt>
                <c:pt idx="199">
                  <c:v>0</c:v>
                </c:pt>
                <c:pt idx="200">
                  <c:v>0.4</c:v>
                </c:pt>
                <c:pt idx="201">
                  <c:v>2.0099999999999998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</c:v>
                </c:pt>
                <c:pt idx="210">
                  <c:v>0</c:v>
                </c:pt>
                <c:pt idx="211">
                  <c:v>1.258</c:v>
                </c:pt>
                <c:pt idx="212">
                  <c:v>6.78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20.3</c:v>
                </c:pt>
                <c:pt idx="218">
                  <c:v>0</c:v>
                </c:pt>
                <c:pt idx="219">
                  <c:v>0</c:v>
                </c:pt>
                <c:pt idx="220">
                  <c:v>1.9950000000000001</c:v>
                </c:pt>
                <c:pt idx="221">
                  <c:v>0</c:v>
                </c:pt>
                <c:pt idx="222">
                  <c:v>0.91100000000000003</c:v>
                </c:pt>
                <c:pt idx="223">
                  <c:v>0</c:v>
                </c:pt>
                <c:pt idx="224">
                  <c:v>6.96</c:v>
                </c:pt>
                <c:pt idx="225">
                  <c:v>47</c:v>
                </c:pt>
                <c:pt idx="226">
                  <c:v>1.64</c:v>
                </c:pt>
                <c:pt idx="227">
                  <c:v>0</c:v>
                </c:pt>
                <c:pt idx="228">
                  <c:v>0.2</c:v>
                </c:pt>
                <c:pt idx="229">
                  <c:v>0</c:v>
                </c:pt>
                <c:pt idx="230">
                  <c:v>2.2200000000000002</c:v>
                </c:pt>
                <c:pt idx="231">
                  <c:v>3.63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1.6</c:v>
                </c:pt>
                <c:pt idx="237">
                  <c:v>0.88</c:v>
                </c:pt>
                <c:pt idx="238">
                  <c:v>0</c:v>
                </c:pt>
                <c:pt idx="239">
                  <c:v>8.6</c:v>
                </c:pt>
                <c:pt idx="240">
                  <c:v>2.48</c:v>
                </c:pt>
                <c:pt idx="241">
                  <c:v>35.6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3.82</c:v>
                </c:pt>
                <c:pt idx="246">
                  <c:v>0.76800000000000002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29.4</c:v>
                </c:pt>
                <c:pt idx="251">
                  <c:v>5.42</c:v>
                </c:pt>
                <c:pt idx="252">
                  <c:v>2.63</c:v>
                </c:pt>
                <c:pt idx="253">
                  <c:v>0.97199999999999998</c:v>
                </c:pt>
                <c:pt idx="254">
                  <c:v>0.6</c:v>
                </c:pt>
                <c:pt idx="255">
                  <c:v>27.14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2.86</c:v>
                </c:pt>
                <c:pt idx="260">
                  <c:v>0</c:v>
                </c:pt>
                <c:pt idx="261">
                  <c:v>41.32</c:v>
                </c:pt>
                <c:pt idx="262">
                  <c:v>0</c:v>
                </c:pt>
                <c:pt idx="263">
                  <c:v>3.64</c:v>
                </c:pt>
                <c:pt idx="264">
                  <c:v>1.5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2.73</c:v>
                </c:pt>
                <c:pt idx="272">
                  <c:v>0</c:v>
                </c:pt>
                <c:pt idx="273">
                  <c:v>0.87</c:v>
                </c:pt>
                <c:pt idx="274">
                  <c:v>30</c:v>
                </c:pt>
                <c:pt idx="275">
                  <c:v>0</c:v>
                </c:pt>
                <c:pt idx="276">
                  <c:v>0.54</c:v>
                </c:pt>
                <c:pt idx="277">
                  <c:v>42.35</c:v>
                </c:pt>
                <c:pt idx="278">
                  <c:v>34.6</c:v>
                </c:pt>
                <c:pt idx="279">
                  <c:v>2.33</c:v>
                </c:pt>
                <c:pt idx="280">
                  <c:v>2.29</c:v>
                </c:pt>
                <c:pt idx="281">
                  <c:v>17.98</c:v>
                </c:pt>
                <c:pt idx="282">
                  <c:v>7.52</c:v>
                </c:pt>
                <c:pt idx="283">
                  <c:v>2.42</c:v>
                </c:pt>
                <c:pt idx="284">
                  <c:v>0</c:v>
                </c:pt>
                <c:pt idx="285">
                  <c:v>0.77</c:v>
                </c:pt>
                <c:pt idx="286">
                  <c:v>16.55</c:v>
                </c:pt>
                <c:pt idx="287">
                  <c:v>12.12</c:v>
                </c:pt>
                <c:pt idx="288">
                  <c:v>0.84</c:v>
                </c:pt>
                <c:pt idx="289">
                  <c:v>7.35</c:v>
                </c:pt>
                <c:pt idx="290">
                  <c:v>2.96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7.3339999999999996</c:v>
                </c:pt>
                <c:pt idx="294">
                  <c:v>0</c:v>
                </c:pt>
                <c:pt idx="295">
                  <c:v>7.93</c:v>
                </c:pt>
                <c:pt idx="296">
                  <c:v>0</c:v>
                </c:pt>
                <c:pt idx="297">
                  <c:v>8.8800000000000008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14.5</c:v>
                </c:pt>
                <c:pt idx="302">
                  <c:v>3.95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0.51</c:v>
                </c:pt>
                <c:pt idx="307">
                  <c:v>1.3480000000000001</c:v>
                </c:pt>
                <c:pt idx="308">
                  <c:v>0</c:v>
                </c:pt>
                <c:pt idx="309">
                  <c:v>0</c:v>
                </c:pt>
                <c:pt idx="310">
                  <c:v>7.7</c:v>
                </c:pt>
                <c:pt idx="311">
                  <c:v>6.05</c:v>
                </c:pt>
                <c:pt idx="312">
                  <c:v>0</c:v>
                </c:pt>
                <c:pt idx="313">
                  <c:v>6.2149999999999999</c:v>
                </c:pt>
                <c:pt idx="314">
                  <c:v>5.08</c:v>
                </c:pt>
                <c:pt idx="315">
                  <c:v>1.7</c:v>
                </c:pt>
                <c:pt idx="316">
                  <c:v>0</c:v>
                </c:pt>
                <c:pt idx="317">
                  <c:v>0</c:v>
                </c:pt>
                <c:pt idx="318">
                  <c:v>4088.9299000000001</c:v>
                </c:pt>
                <c:pt idx="319">
                  <c:v>0</c:v>
                </c:pt>
                <c:pt idx="320">
                  <c:v>0.1988</c:v>
                </c:pt>
                <c:pt idx="321">
                  <c:v>0</c:v>
                </c:pt>
                <c:pt idx="322">
                  <c:v>12.26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0.32700000000000001</c:v>
                </c:pt>
                <c:pt idx="328">
                  <c:v>0</c:v>
                </c:pt>
                <c:pt idx="329">
                  <c:v>1.04</c:v>
                </c:pt>
                <c:pt idx="330">
                  <c:v>1.7250000000000001</c:v>
                </c:pt>
                <c:pt idx="331">
                  <c:v>6.9000000000000006E-2</c:v>
                </c:pt>
                <c:pt idx="332">
                  <c:v>2.67</c:v>
                </c:pt>
                <c:pt idx="333">
                  <c:v>0</c:v>
                </c:pt>
                <c:pt idx="334">
                  <c:v>7.38</c:v>
                </c:pt>
                <c:pt idx="335">
                  <c:v>0.6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43.9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1.22</c:v>
                </c:pt>
                <c:pt idx="350">
                  <c:v>1.74</c:v>
                </c:pt>
                <c:pt idx="351">
                  <c:v>0</c:v>
                </c:pt>
                <c:pt idx="352">
                  <c:v>1.31</c:v>
                </c:pt>
                <c:pt idx="353">
                  <c:v>0.71499999999999997</c:v>
                </c:pt>
                <c:pt idx="354">
                  <c:v>0</c:v>
                </c:pt>
                <c:pt idx="355">
                  <c:v>0</c:v>
                </c:pt>
                <c:pt idx="356">
                  <c:v>0.26900000000000002</c:v>
                </c:pt>
                <c:pt idx="357">
                  <c:v>0.4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5</c:v>
                </c:pt>
                <c:pt idx="2">
                  <c:v>52</c:v>
                </c:pt>
                <c:pt idx="3">
                  <c:v>20</c:v>
                </c:pt>
                <c:pt idx="4">
                  <c:v>8</c:v>
                </c:pt>
                <c:pt idx="5">
                  <c:v>0</c:v>
                </c:pt>
                <c:pt idx="6">
                  <c:v>30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36</c:v>
                </c:pt>
                <c:pt idx="15">
                  <c:v>31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22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20</c:v>
                </c:pt>
                <c:pt idx="39">
                  <c:v>0</c:v>
                </c:pt>
                <c:pt idx="40">
                  <c:v>28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28</c:v>
                </c:pt>
                <c:pt idx="60">
                  <c:v>9</c:v>
                </c:pt>
                <c:pt idx="61">
                  <c:v>0</c:v>
                </c:pt>
                <c:pt idx="62">
                  <c:v>38</c:v>
                </c:pt>
                <c:pt idx="63">
                  <c:v>13</c:v>
                </c:pt>
                <c:pt idx="64">
                  <c:v>0</c:v>
                </c:pt>
                <c:pt idx="65">
                  <c:v>8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9</c:v>
                </c:pt>
                <c:pt idx="79">
                  <c:v>0</c:v>
                </c:pt>
                <c:pt idx="80">
                  <c:v>0</c:v>
                </c:pt>
                <c:pt idx="81">
                  <c:v>36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29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38</c:v>
                </c:pt>
                <c:pt idx="94">
                  <c:v>14</c:v>
                </c:pt>
                <c:pt idx="95">
                  <c:v>0</c:v>
                </c:pt>
                <c:pt idx="96">
                  <c:v>32</c:v>
                </c:pt>
                <c:pt idx="97">
                  <c:v>19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26</c:v>
                </c:pt>
                <c:pt idx="104">
                  <c:v>0</c:v>
                </c:pt>
                <c:pt idx="105">
                  <c:v>0</c:v>
                </c:pt>
                <c:pt idx="106">
                  <c:v>24</c:v>
                </c:pt>
                <c:pt idx="107">
                  <c:v>30</c:v>
                </c:pt>
                <c:pt idx="108">
                  <c:v>0</c:v>
                </c:pt>
                <c:pt idx="109">
                  <c:v>29</c:v>
                </c:pt>
                <c:pt idx="110">
                  <c:v>8</c:v>
                </c:pt>
                <c:pt idx="111">
                  <c:v>9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28</c:v>
                </c:pt>
                <c:pt idx="125">
                  <c:v>29</c:v>
                </c:pt>
                <c:pt idx="126">
                  <c:v>0</c:v>
                </c:pt>
                <c:pt idx="127">
                  <c:v>19</c:v>
                </c:pt>
                <c:pt idx="128">
                  <c:v>15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28</c:v>
                </c:pt>
                <c:pt idx="136">
                  <c:v>31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8</c:v>
                </c:pt>
                <c:pt idx="141">
                  <c:v>19</c:v>
                </c:pt>
                <c:pt idx="142">
                  <c:v>28</c:v>
                </c:pt>
                <c:pt idx="143">
                  <c:v>21</c:v>
                </c:pt>
                <c:pt idx="144">
                  <c:v>29</c:v>
                </c:pt>
                <c:pt idx="145">
                  <c:v>15</c:v>
                </c:pt>
                <c:pt idx="146">
                  <c:v>12</c:v>
                </c:pt>
                <c:pt idx="147">
                  <c:v>0</c:v>
                </c:pt>
                <c:pt idx="148">
                  <c:v>38</c:v>
                </c:pt>
                <c:pt idx="149">
                  <c:v>1</c:v>
                </c:pt>
                <c:pt idx="150">
                  <c:v>0</c:v>
                </c:pt>
                <c:pt idx="151">
                  <c:v>13</c:v>
                </c:pt>
                <c:pt idx="152">
                  <c:v>28</c:v>
                </c:pt>
                <c:pt idx="153">
                  <c:v>29</c:v>
                </c:pt>
                <c:pt idx="154">
                  <c:v>18</c:v>
                </c:pt>
                <c:pt idx="155">
                  <c:v>27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6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29</c:v>
                </c:pt>
                <c:pt idx="167">
                  <c:v>0</c:v>
                </c:pt>
                <c:pt idx="168">
                  <c:v>0</c:v>
                </c:pt>
                <c:pt idx="169">
                  <c:v>50</c:v>
                </c:pt>
                <c:pt idx="170">
                  <c:v>22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17</c:v>
                </c:pt>
                <c:pt idx="179">
                  <c:v>0</c:v>
                </c:pt>
                <c:pt idx="180">
                  <c:v>44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6</c:v>
                </c:pt>
                <c:pt idx="185">
                  <c:v>39</c:v>
                </c:pt>
                <c:pt idx="186">
                  <c:v>11</c:v>
                </c:pt>
                <c:pt idx="187">
                  <c:v>0</c:v>
                </c:pt>
                <c:pt idx="188">
                  <c:v>37</c:v>
                </c:pt>
                <c:pt idx="189">
                  <c:v>22</c:v>
                </c:pt>
                <c:pt idx="190">
                  <c:v>20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22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0</c:v>
                </c:pt>
                <c:pt idx="218">
                  <c:v>0</c:v>
                </c:pt>
                <c:pt idx="219">
                  <c:v>26</c:v>
                </c:pt>
                <c:pt idx="220">
                  <c:v>1</c:v>
                </c:pt>
                <c:pt idx="221">
                  <c:v>0</c:v>
                </c:pt>
                <c:pt idx="222">
                  <c:v>20</c:v>
                </c:pt>
                <c:pt idx="223">
                  <c:v>0</c:v>
                </c:pt>
                <c:pt idx="224">
                  <c:v>12</c:v>
                </c:pt>
                <c:pt idx="225">
                  <c:v>40</c:v>
                </c:pt>
                <c:pt idx="226">
                  <c:v>16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19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6</c:v>
                </c:pt>
                <c:pt idx="238">
                  <c:v>0</c:v>
                </c:pt>
                <c:pt idx="239">
                  <c:v>1</c:v>
                </c:pt>
                <c:pt idx="240">
                  <c:v>11</c:v>
                </c:pt>
                <c:pt idx="241">
                  <c:v>36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39</c:v>
                </c:pt>
                <c:pt idx="251">
                  <c:v>0</c:v>
                </c:pt>
                <c:pt idx="252">
                  <c:v>0</c:v>
                </c:pt>
                <c:pt idx="253">
                  <c:v>52</c:v>
                </c:pt>
                <c:pt idx="254">
                  <c:v>12</c:v>
                </c:pt>
                <c:pt idx="255">
                  <c:v>36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44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9</c:v>
                </c:pt>
                <c:pt idx="279">
                  <c:v>19</c:v>
                </c:pt>
                <c:pt idx="280">
                  <c:v>30</c:v>
                </c:pt>
                <c:pt idx="281">
                  <c:v>16</c:v>
                </c:pt>
                <c:pt idx="282">
                  <c:v>12</c:v>
                </c:pt>
                <c:pt idx="283">
                  <c:v>20</c:v>
                </c:pt>
                <c:pt idx="284">
                  <c:v>0</c:v>
                </c:pt>
                <c:pt idx="285">
                  <c:v>3</c:v>
                </c:pt>
                <c:pt idx="286">
                  <c:v>39</c:v>
                </c:pt>
                <c:pt idx="287">
                  <c:v>0</c:v>
                </c:pt>
                <c:pt idx="288">
                  <c:v>8</c:v>
                </c:pt>
                <c:pt idx="289">
                  <c:v>9</c:v>
                </c:pt>
                <c:pt idx="290">
                  <c:v>5</c:v>
                </c:pt>
                <c:pt idx="291">
                  <c:v>0</c:v>
                </c:pt>
                <c:pt idx="292">
                  <c:v>0</c:v>
                </c:pt>
                <c:pt idx="293">
                  <c:v>28</c:v>
                </c:pt>
                <c:pt idx="294">
                  <c:v>0</c:v>
                </c:pt>
                <c:pt idx="295">
                  <c:v>7</c:v>
                </c:pt>
                <c:pt idx="296">
                  <c:v>8</c:v>
                </c:pt>
                <c:pt idx="297">
                  <c:v>0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19</c:v>
                </c:pt>
                <c:pt idx="302">
                  <c:v>20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12</c:v>
                </c:pt>
                <c:pt idx="307">
                  <c:v>22</c:v>
                </c:pt>
                <c:pt idx="308">
                  <c:v>9</c:v>
                </c:pt>
                <c:pt idx="309">
                  <c:v>0</c:v>
                </c:pt>
                <c:pt idx="310">
                  <c:v>20</c:v>
                </c:pt>
                <c:pt idx="311">
                  <c:v>10</c:v>
                </c:pt>
                <c:pt idx="312">
                  <c:v>0</c:v>
                </c:pt>
                <c:pt idx="313">
                  <c:v>29</c:v>
                </c:pt>
                <c:pt idx="314">
                  <c:v>0</c:v>
                </c:pt>
                <c:pt idx="315">
                  <c:v>42</c:v>
                </c:pt>
                <c:pt idx="316">
                  <c:v>0</c:v>
                </c:pt>
                <c:pt idx="317">
                  <c:v>0</c:v>
                </c:pt>
                <c:pt idx="318">
                  <c:v>28</c:v>
                </c:pt>
                <c:pt idx="319">
                  <c:v>0</c:v>
                </c:pt>
                <c:pt idx="320">
                  <c:v>11</c:v>
                </c:pt>
                <c:pt idx="321">
                  <c:v>0</c:v>
                </c:pt>
                <c:pt idx="322">
                  <c:v>13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27</c:v>
                </c:pt>
                <c:pt idx="331">
                  <c:v>36</c:v>
                </c:pt>
                <c:pt idx="332">
                  <c:v>29</c:v>
                </c:pt>
                <c:pt idx="333">
                  <c:v>42</c:v>
                </c:pt>
                <c:pt idx="334">
                  <c:v>7</c:v>
                </c:pt>
                <c:pt idx="335">
                  <c:v>8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2</c:v>
                </c:pt>
                <c:pt idx="353">
                  <c:v>30</c:v>
                </c:pt>
                <c:pt idx="354">
                  <c:v>0</c:v>
                </c:pt>
                <c:pt idx="355">
                  <c:v>8</c:v>
                </c:pt>
                <c:pt idx="356">
                  <c:v>18</c:v>
                </c:pt>
                <c:pt idx="357">
                  <c:v>5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15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7</c:v>
                </c:pt>
                <c:pt idx="39">
                  <c:v>0</c:v>
                </c:pt>
                <c:pt idx="40">
                  <c:v>46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14</c:v>
                </c:pt>
                <c:pt idx="55">
                  <c:v>25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33</c:v>
                </c:pt>
                <c:pt idx="60">
                  <c:v>15</c:v>
                </c:pt>
                <c:pt idx="61">
                  <c:v>0</c:v>
                </c:pt>
                <c:pt idx="62">
                  <c:v>42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27</c:v>
                </c:pt>
                <c:pt idx="79">
                  <c:v>0</c:v>
                </c:pt>
                <c:pt idx="80">
                  <c:v>11</c:v>
                </c:pt>
                <c:pt idx="81">
                  <c:v>48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32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32</c:v>
                </c:pt>
                <c:pt idx="95">
                  <c:v>0</c:v>
                </c:pt>
                <c:pt idx="96">
                  <c:v>0</c:v>
                </c:pt>
                <c:pt idx="97">
                  <c:v>42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31</c:v>
                </c:pt>
                <c:pt idx="109">
                  <c:v>0</c:v>
                </c:pt>
                <c:pt idx="110">
                  <c:v>25</c:v>
                </c:pt>
                <c:pt idx="111">
                  <c:v>24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5</c:v>
                </c:pt>
                <c:pt idx="122">
                  <c:v>0</c:v>
                </c:pt>
                <c:pt idx="123">
                  <c:v>11</c:v>
                </c:pt>
                <c:pt idx="124">
                  <c:v>4</c:v>
                </c:pt>
                <c:pt idx="125">
                  <c:v>16</c:v>
                </c:pt>
                <c:pt idx="126">
                  <c:v>0</c:v>
                </c:pt>
                <c:pt idx="127">
                  <c:v>0</c:v>
                </c:pt>
                <c:pt idx="128">
                  <c:v>25</c:v>
                </c:pt>
                <c:pt idx="129">
                  <c:v>14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52</c:v>
                </c:pt>
                <c:pt idx="140">
                  <c:v>15</c:v>
                </c:pt>
                <c:pt idx="141">
                  <c:v>8</c:v>
                </c:pt>
                <c:pt idx="142">
                  <c:v>8</c:v>
                </c:pt>
                <c:pt idx="143">
                  <c:v>0</c:v>
                </c:pt>
                <c:pt idx="144">
                  <c:v>47</c:v>
                </c:pt>
                <c:pt idx="145">
                  <c:v>24</c:v>
                </c:pt>
                <c:pt idx="146">
                  <c:v>0</c:v>
                </c:pt>
                <c:pt idx="147">
                  <c:v>0</c:v>
                </c:pt>
                <c:pt idx="148">
                  <c:v>48</c:v>
                </c:pt>
                <c:pt idx="149">
                  <c:v>4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46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47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19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12</c:v>
                </c:pt>
                <c:pt idx="181">
                  <c:v>32</c:v>
                </c:pt>
                <c:pt idx="182">
                  <c:v>0</c:v>
                </c:pt>
                <c:pt idx="183">
                  <c:v>0</c:v>
                </c:pt>
                <c:pt idx="184">
                  <c:v>25</c:v>
                </c:pt>
                <c:pt idx="185">
                  <c:v>25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0</c:v>
                </c:pt>
                <c:pt idx="190">
                  <c:v>19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25</c:v>
                </c:pt>
                <c:pt idx="199">
                  <c:v>0</c:v>
                </c:pt>
                <c:pt idx="200">
                  <c:v>0</c:v>
                </c:pt>
                <c:pt idx="201">
                  <c:v>49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32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32</c:v>
                </c:pt>
                <c:pt idx="218">
                  <c:v>0</c:v>
                </c:pt>
                <c:pt idx="219">
                  <c:v>44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5</c:v>
                </c:pt>
                <c:pt idx="226">
                  <c:v>7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11</c:v>
                </c:pt>
                <c:pt idx="238">
                  <c:v>0</c:v>
                </c:pt>
                <c:pt idx="239">
                  <c:v>25</c:v>
                </c:pt>
                <c:pt idx="240">
                  <c:v>25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15</c:v>
                </c:pt>
                <c:pt idx="253">
                  <c:v>37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33</c:v>
                </c:pt>
                <c:pt idx="262">
                  <c:v>0</c:v>
                </c:pt>
                <c:pt idx="263">
                  <c:v>0</c:v>
                </c:pt>
                <c:pt idx="264">
                  <c:v>24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7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0</c:v>
                </c:pt>
                <c:pt idx="278">
                  <c:v>35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46</c:v>
                </c:pt>
                <c:pt idx="283">
                  <c:v>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0</c:v>
                </c:pt>
                <c:pt idx="289">
                  <c:v>0</c:v>
                </c:pt>
                <c:pt idx="290">
                  <c:v>37</c:v>
                </c:pt>
                <c:pt idx="291">
                  <c:v>0</c:v>
                </c:pt>
                <c:pt idx="292">
                  <c:v>0</c:v>
                </c:pt>
                <c:pt idx="293">
                  <c:v>6</c:v>
                </c:pt>
                <c:pt idx="294">
                  <c:v>0</c:v>
                </c:pt>
                <c:pt idx="295">
                  <c:v>16</c:v>
                </c:pt>
                <c:pt idx="296">
                  <c:v>14</c:v>
                </c:pt>
                <c:pt idx="297">
                  <c:v>26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</c:v>
                </c:pt>
                <c:pt idx="307">
                  <c:v>48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30</c:v>
                </c:pt>
                <c:pt idx="314">
                  <c:v>42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46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44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13</c:v>
                </c:pt>
                <c:pt idx="329">
                  <c:v>36</c:v>
                </c:pt>
                <c:pt idx="330">
                  <c:v>9</c:v>
                </c:pt>
                <c:pt idx="331">
                  <c:v>9</c:v>
                </c:pt>
                <c:pt idx="332">
                  <c:v>0</c:v>
                </c:pt>
                <c:pt idx="333">
                  <c:v>44</c:v>
                </c:pt>
                <c:pt idx="334">
                  <c:v>25</c:v>
                </c:pt>
                <c:pt idx="335">
                  <c:v>32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10</c:v>
                </c:pt>
                <c:pt idx="353">
                  <c:v>0</c:v>
                </c:pt>
                <c:pt idx="354">
                  <c:v>0</c:v>
                </c:pt>
                <c:pt idx="355">
                  <c:v>14</c:v>
                </c:pt>
                <c:pt idx="356">
                  <c:v>25</c:v>
                </c:pt>
                <c:pt idx="357">
                  <c:v>28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6.45</c:v>
                </c:pt>
                <c:pt idx="2">
                  <c:v>7.35</c:v>
                </c:pt>
                <c:pt idx="3">
                  <c:v>2.5</c:v>
                </c:pt>
                <c:pt idx="4">
                  <c:v>0.51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2.91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1.1499999999999999</c:v>
                </c:pt>
                <c:pt idx="15">
                  <c:v>9.1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5.0999999999999996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7.6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2421.7199999999998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1.93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2.46</c:v>
                </c:pt>
                <c:pt idx="61">
                  <c:v>0</c:v>
                </c:pt>
                <c:pt idx="62">
                  <c:v>3.4950000000000001</c:v>
                </c:pt>
                <c:pt idx="63">
                  <c:v>15.5</c:v>
                </c:pt>
                <c:pt idx="64">
                  <c:v>0</c:v>
                </c:pt>
                <c:pt idx="65">
                  <c:v>10.36</c:v>
                </c:pt>
                <c:pt idx="66">
                  <c:v>0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9.74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2.1</c:v>
                </c:pt>
                <c:pt idx="79">
                  <c:v>0</c:v>
                </c:pt>
                <c:pt idx="80">
                  <c:v>0</c:v>
                </c:pt>
                <c:pt idx="81">
                  <c:v>0.34599999999999997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2.93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0.58599999999999997</c:v>
                </c:pt>
                <c:pt idx="94">
                  <c:v>3.0950000000000002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1.18</c:v>
                </c:pt>
                <c:pt idx="104">
                  <c:v>0</c:v>
                </c:pt>
                <c:pt idx="105">
                  <c:v>0</c:v>
                </c:pt>
                <c:pt idx="106">
                  <c:v>7.9000000000000001E-2</c:v>
                </c:pt>
                <c:pt idx="107">
                  <c:v>7.94</c:v>
                </c:pt>
                <c:pt idx="108">
                  <c:v>0</c:v>
                </c:pt>
                <c:pt idx="109">
                  <c:v>3.3</c:v>
                </c:pt>
                <c:pt idx="110">
                  <c:v>2.08</c:v>
                </c:pt>
                <c:pt idx="111">
                  <c:v>3.51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3.5049999999999999</c:v>
                </c:pt>
                <c:pt idx="125">
                  <c:v>2.0099999999999998</c:v>
                </c:pt>
                <c:pt idx="126">
                  <c:v>0</c:v>
                </c:pt>
                <c:pt idx="127">
                  <c:v>6.28</c:v>
                </c:pt>
                <c:pt idx="128">
                  <c:v>3.87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3.33</c:v>
                </c:pt>
                <c:pt idx="136">
                  <c:v>6.6000000000000003E-2</c:v>
                </c:pt>
                <c:pt idx="137">
                  <c:v>0</c:v>
                </c:pt>
                <c:pt idx="138">
                  <c:v>0</c:v>
                </c:pt>
                <c:pt idx="139">
                  <c:v>8.3000000000000007</c:v>
                </c:pt>
                <c:pt idx="140">
                  <c:v>0.378</c:v>
                </c:pt>
                <c:pt idx="141">
                  <c:v>1.365</c:v>
                </c:pt>
                <c:pt idx="142">
                  <c:v>0.49399999999999999</c:v>
                </c:pt>
                <c:pt idx="143">
                  <c:v>4.1500000000000004</c:v>
                </c:pt>
                <c:pt idx="144">
                  <c:v>5183.7402000000002</c:v>
                </c:pt>
                <c:pt idx="145">
                  <c:v>8571.7695000000003</c:v>
                </c:pt>
                <c:pt idx="146">
                  <c:v>5759.8798999999999</c:v>
                </c:pt>
                <c:pt idx="147">
                  <c:v>0</c:v>
                </c:pt>
                <c:pt idx="148">
                  <c:v>6195.8500999999997</c:v>
                </c:pt>
                <c:pt idx="149">
                  <c:v>11031.929700000001</c:v>
                </c:pt>
                <c:pt idx="150">
                  <c:v>0</c:v>
                </c:pt>
                <c:pt idx="151">
                  <c:v>5478.0497999999998</c:v>
                </c:pt>
                <c:pt idx="152">
                  <c:v>6585.7798000000003</c:v>
                </c:pt>
                <c:pt idx="153">
                  <c:v>1224.48</c:v>
                </c:pt>
                <c:pt idx="154">
                  <c:v>479.48</c:v>
                </c:pt>
                <c:pt idx="155">
                  <c:v>4830.3198000000002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2806.55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2053.5801000000001</c:v>
                </c:pt>
                <c:pt idx="167">
                  <c:v>0</c:v>
                </c:pt>
                <c:pt idx="168">
                  <c:v>0</c:v>
                </c:pt>
                <c:pt idx="169">
                  <c:v>23.36</c:v>
                </c:pt>
                <c:pt idx="170">
                  <c:v>0.5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1.88</c:v>
                </c:pt>
                <c:pt idx="179">
                  <c:v>0</c:v>
                </c:pt>
                <c:pt idx="180">
                  <c:v>0.39950000000000002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6.12</c:v>
                </c:pt>
                <c:pt idx="185">
                  <c:v>1.1339999999999999</c:v>
                </c:pt>
                <c:pt idx="186">
                  <c:v>6.05</c:v>
                </c:pt>
                <c:pt idx="187">
                  <c:v>0</c:v>
                </c:pt>
                <c:pt idx="188">
                  <c:v>2.48</c:v>
                </c:pt>
                <c:pt idx="189">
                  <c:v>1.37</c:v>
                </c:pt>
                <c:pt idx="190">
                  <c:v>3.44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7.16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0</c:v>
                </c:pt>
                <c:pt idx="222">
                  <c:v>0.85</c:v>
                </c:pt>
                <c:pt idx="223">
                  <c:v>0</c:v>
                </c:pt>
                <c:pt idx="224">
                  <c:v>7.25</c:v>
                </c:pt>
                <c:pt idx="225">
                  <c:v>42.2</c:v>
                </c:pt>
                <c:pt idx="226">
                  <c:v>1.58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3.51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8.9499999999999993</c:v>
                </c:pt>
                <c:pt idx="240">
                  <c:v>2.56</c:v>
                </c:pt>
                <c:pt idx="241">
                  <c:v>37.200000000000003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0.73799999999999999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26.6</c:v>
                </c:pt>
                <c:pt idx="251">
                  <c:v>0</c:v>
                </c:pt>
                <c:pt idx="252">
                  <c:v>0</c:v>
                </c:pt>
                <c:pt idx="253">
                  <c:v>0.80400000000000005</c:v>
                </c:pt>
                <c:pt idx="254">
                  <c:v>0.6</c:v>
                </c:pt>
                <c:pt idx="255">
                  <c:v>28.2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2.94</c:v>
                </c:pt>
                <c:pt idx="260">
                  <c:v>0</c:v>
                </c:pt>
                <c:pt idx="261">
                  <c:v>42.8</c:v>
                </c:pt>
                <c:pt idx="262">
                  <c:v>0</c:v>
                </c:pt>
                <c:pt idx="263">
                  <c:v>0</c:v>
                </c:pt>
                <c:pt idx="264">
                  <c:v>1.48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0.73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35.9</c:v>
                </c:pt>
                <c:pt idx="279">
                  <c:v>2.35</c:v>
                </c:pt>
                <c:pt idx="280">
                  <c:v>2.29</c:v>
                </c:pt>
                <c:pt idx="281">
                  <c:v>17.86</c:v>
                </c:pt>
                <c:pt idx="282">
                  <c:v>7.92</c:v>
                </c:pt>
                <c:pt idx="283">
                  <c:v>2.42</c:v>
                </c:pt>
                <c:pt idx="284">
                  <c:v>0</c:v>
                </c:pt>
                <c:pt idx="285">
                  <c:v>0.80600000000000005</c:v>
                </c:pt>
                <c:pt idx="286">
                  <c:v>16.29</c:v>
                </c:pt>
                <c:pt idx="287">
                  <c:v>0</c:v>
                </c:pt>
                <c:pt idx="288">
                  <c:v>0.91400000000000003</c:v>
                </c:pt>
                <c:pt idx="289">
                  <c:v>7.2</c:v>
                </c:pt>
                <c:pt idx="290">
                  <c:v>3.05</c:v>
                </c:pt>
                <c:pt idx="291">
                  <c:v>0</c:v>
                </c:pt>
                <c:pt idx="292">
                  <c:v>1.276</c:v>
                </c:pt>
                <c:pt idx="293">
                  <c:v>7.14</c:v>
                </c:pt>
                <c:pt idx="294">
                  <c:v>0</c:v>
                </c:pt>
                <c:pt idx="295">
                  <c:v>7.6</c:v>
                </c:pt>
                <c:pt idx="296">
                  <c:v>0.82</c:v>
                </c:pt>
                <c:pt idx="297">
                  <c:v>0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15.2</c:v>
                </c:pt>
                <c:pt idx="302">
                  <c:v>4.03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0.505</c:v>
                </c:pt>
                <c:pt idx="307">
                  <c:v>1.3480000000000001</c:v>
                </c:pt>
                <c:pt idx="308">
                  <c:v>4.68</c:v>
                </c:pt>
                <c:pt idx="309">
                  <c:v>0</c:v>
                </c:pt>
                <c:pt idx="310">
                  <c:v>7.34</c:v>
                </c:pt>
                <c:pt idx="311">
                  <c:v>6.05</c:v>
                </c:pt>
                <c:pt idx="312">
                  <c:v>0</c:v>
                </c:pt>
                <c:pt idx="313">
                  <c:v>5.67</c:v>
                </c:pt>
                <c:pt idx="314">
                  <c:v>0</c:v>
                </c:pt>
                <c:pt idx="315">
                  <c:v>1.67</c:v>
                </c:pt>
                <c:pt idx="316">
                  <c:v>0</c:v>
                </c:pt>
                <c:pt idx="317">
                  <c:v>0</c:v>
                </c:pt>
                <c:pt idx="318">
                  <c:v>4037.4398999999999</c:v>
                </c:pt>
                <c:pt idx="319">
                  <c:v>0</c:v>
                </c:pt>
                <c:pt idx="320">
                  <c:v>0.19520000000000001</c:v>
                </c:pt>
                <c:pt idx="321">
                  <c:v>0</c:v>
                </c:pt>
                <c:pt idx="322">
                  <c:v>12.82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1.8049999999999999</c:v>
                </c:pt>
                <c:pt idx="331">
                  <c:v>0.14399999999999999</c:v>
                </c:pt>
                <c:pt idx="332">
                  <c:v>2.0699999999999998</c:v>
                </c:pt>
                <c:pt idx="333">
                  <c:v>0.71199999999999997</c:v>
                </c:pt>
                <c:pt idx="334">
                  <c:v>7.6</c:v>
                </c:pt>
                <c:pt idx="335">
                  <c:v>0.63800000000000001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1.38</c:v>
                </c:pt>
                <c:pt idx="353">
                  <c:v>0.77500000000000002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0.27</c:v>
                </c:pt>
                <c:pt idx="357">
                  <c:v>0.47799999999999998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2.83</c:v>
                </c:pt>
                <c:pt idx="10">
                  <c:v>0</c:v>
                </c:pt>
                <c:pt idx="11">
                  <c:v>6.2750000000000004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4.88</c:v>
                </c:pt>
                <c:pt idx="21">
                  <c:v>3.4710000000000001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4.0199999999999996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</c:v>
                </c:pt>
                <c:pt idx="39">
                  <c:v>0</c:v>
                </c:pt>
                <c:pt idx="40">
                  <c:v>2377.4398999999999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6.4</c:v>
                </c:pt>
                <c:pt idx="53">
                  <c:v>0</c:v>
                </c:pt>
                <c:pt idx="54">
                  <c:v>1.84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2.2200000000000002</c:v>
                </c:pt>
                <c:pt idx="61">
                  <c:v>0</c:v>
                </c:pt>
                <c:pt idx="62">
                  <c:v>3.15</c:v>
                </c:pt>
                <c:pt idx="63">
                  <c:v>15.5</c:v>
                </c:pt>
                <c:pt idx="64">
                  <c:v>0</c:v>
                </c:pt>
                <c:pt idx="65">
                  <c:v>0</c:v>
                </c:pt>
                <c:pt idx="66">
                  <c:v>6.95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19651.949199999999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1.96</c:v>
                </c:pt>
                <c:pt idx="79">
                  <c:v>0</c:v>
                </c:pt>
                <c:pt idx="80">
                  <c:v>7775.9701999999997</c:v>
                </c:pt>
                <c:pt idx="81">
                  <c:v>0.33400000000000002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2.65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2.96</c:v>
                </c:pt>
                <c:pt idx="95">
                  <c:v>0</c:v>
                </c:pt>
                <c:pt idx="96">
                  <c:v>0</c:v>
                </c:pt>
                <c:pt idx="97">
                  <c:v>5.5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2.33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1.36</c:v>
                </c:pt>
                <c:pt idx="106">
                  <c:v>0</c:v>
                </c:pt>
                <c:pt idx="107">
                  <c:v>0</c:v>
                </c:pt>
                <c:pt idx="108">
                  <c:v>2.4</c:v>
                </c:pt>
                <c:pt idx="109">
                  <c:v>0</c:v>
                </c:pt>
                <c:pt idx="110">
                  <c:v>1.93</c:v>
                </c:pt>
                <c:pt idx="111">
                  <c:v>3.15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13.13</c:v>
                </c:pt>
                <c:pt idx="122">
                  <c:v>0</c:v>
                </c:pt>
                <c:pt idx="123">
                  <c:v>0</c:v>
                </c:pt>
                <c:pt idx="124">
                  <c:v>3.39</c:v>
                </c:pt>
                <c:pt idx="125">
                  <c:v>1.865</c:v>
                </c:pt>
                <c:pt idx="126">
                  <c:v>0</c:v>
                </c:pt>
                <c:pt idx="127">
                  <c:v>0</c:v>
                </c:pt>
                <c:pt idx="128">
                  <c:v>3.53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3.27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1.2450000000000001</c:v>
                </c:pt>
                <c:pt idx="142">
                  <c:v>0.45300000000000001</c:v>
                </c:pt>
                <c:pt idx="143">
                  <c:v>0</c:v>
                </c:pt>
                <c:pt idx="144">
                  <c:v>5088.3100999999997</c:v>
                </c:pt>
                <c:pt idx="145">
                  <c:v>8140.3798999999999</c:v>
                </c:pt>
                <c:pt idx="146">
                  <c:v>0</c:v>
                </c:pt>
                <c:pt idx="147">
                  <c:v>0</c:v>
                </c:pt>
                <c:pt idx="148">
                  <c:v>6140.1099000000004</c:v>
                </c:pt>
                <c:pt idx="149">
                  <c:v>10728.4004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1187.7</c:v>
                </c:pt>
                <c:pt idx="154">
                  <c:v>425.69</c:v>
                </c:pt>
                <c:pt idx="155">
                  <c:v>0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2013.76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0.45900000000000002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0.42649999999999999</c:v>
                </c:pt>
                <c:pt idx="181">
                  <c:v>5.34</c:v>
                </c:pt>
                <c:pt idx="182">
                  <c:v>0</c:v>
                </c:pt>
                <c:pt idx="183">
                  <c:v>0</c:v>
                </c:pt>
                <c:pt idx="184">
                  <c:v>5.82</c:v>
                </c:pt>
                <c:pt idx="185">
                  <c:v>1.07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0</c:v>
                </c:pt>
                <c:pt idx="190">
                  <c:v>3.24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0.46600000000000003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350</c:v>
                </c:pt>
                <c:pt idx="199">
                  <c:v>0</c:v>
                </c:pt>
                <c:pt idx="200">
                  <c:v>0</c:v>
                </c:pt>
                <c:pt idx="201">
                  <c:v>2.04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6.79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18.82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45.2</c:v>
                </c:pt>
                <c:pt idx="226">
                  <c:v>1.48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2.16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0.91500000000000004</c:v>
                </c:pt>
                <c:pt idx="238">
                  <c:v>0</c:v>
                </c:pt>
                <c:pt idx="239">
                  <c:v>8.6</c:v>
                </c:pt>
                <c:pt idx="240">
                  <c:v>2.42</c:v>
                </c:pt>
                <c:pt idx="241">
                  <c:v>34.4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0.71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2.63</c:v>
                </c:pt>
                <c:pt idx="253">
                  <c:v>0</c:v>
                </c:pt>
                <c:pt idx="254">
                  <c:v>0.57999999999999996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43</c:v>
                </c:pt>
                <c:pt idx="262">
                  <c:v>0</c:v>
                </c:pt>
                <c:pt idx="263">
                  <c:v>0</c:v>
                </c:pt>
                <c:pt idx="264">
                  <c:v>1.33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0.81499999999999995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0</c:v>
                </c:pt>
                <c:pt idx="278">
                  <c:v>35.799999999999997</c:v>
                </c:pt>
                <c:pt idx="279">
                  <c:v>0</c:v>
                </c:pt>
                <c:pt idx="280">
                  <c:v>2.15</c:v>
                </c:pt>
                <c:pt idx="281">
                  <c:v>0</c:v>
                </c:pt>
                <c:pt idx="282">
                  <c:v>8.23</c:v>
                </c:pt>
                <c:pt idx="283">
                  <c:v>2.2000000000000002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11.7</c:v>
                </c:pt>
                <c:pt idx="288">
                  <c:v>0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7.0640000000000001</c:v>
                </c:pt>
                <c:pt idx="294">
                  <c:v>0</c:v>
                </c:pt>
                <c:pt idx="295">
                  <c:v>7</c:v>
                </c:pt>
                <c:pt idx="296">
                  <c:v>0</c:v>
                </c:pt>
                <c:pt idx="297">
                  <c:v>8.64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</c:v>
                </c:pt>
                <c:pt idx="307">
                  <c:v>1.3340000000000001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5.8</c:v>
                </c:pt>
                <c:pt idx="312">
                  <c:v>0</c:v>
                </c:pt>
                <c:pt idx="313">
                  <c:v>5.29</c:v>
                </c:pt>
                <c:pt idx="314">
                  <c:v>4.8899999999999997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3940.1898999999999</c:v>
                </c:pt>
                <c:pt idx="319">
                  <c:v>0</c:v>
                </c:pt>
                <c:pt idx="320">
                  <c:v>0.18340000000000001</c:v>
                </c:pt>
                <c:pt idx="321">
                  <c:v>0</c:v>
                </c:pt>
                <c:pt idx="322">
                  <c:v>13.06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1.7350000000000001</c:v>
                </c:pt>
                <c:pt idx="331">
                  <c:v>0.111</c:v>
                </c:pt>
                <c:pt idx="332">
                  <c:v>0</c:v>
                </c:pt>
                <c:pt idx="333">
                  <c:v>0</c:v>
                </c:pt>
                <c:pt idx="334">
                  <c:v>7.1</c:v>
                </c:pt>
                <c:pt idx="335">
                  <c:v>0.57199999999999995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1.3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0.25600000000000001</c:v>
                </c:pt>
                <c:pt idx="357">
                  <c:v>0.44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N/A</v>
    <v>2</v>
    <v>4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selection activeCell="G10" sqref="G10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46018</v>
      </c>
      <c r="F1" s="7"/>
      <c r="G1" s="102"/>
      <c r="H1" s="103"/>
      <c r="I1" s="104" t="s">
        <v>779</v>
      </c>
      <c r="J1" s="105"/>
      <c r="K1" s="133"/>
      <c r="L1" s="7"/>
      <c r="M1" s="7" t="s">
        <v>70</v>
      </c>
      <c r="N1" s="19"/>
      <c r="O1" s="20"/>
      <c r="P1" s="20"/>
      <c r="Q1" s="21" t="s">
        <v>820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781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819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3.645</v>
      </c>
      <c r="C4" s="109">
        <f>((B4-K4)/K4)*100</f>
        <v>125.417439703154</v>
      </c>
      <c r="D4" s="62" t="str">
        <f>ALL!D16</f>
        <v>N/A</v>
      </c>
      <c r="E4" s="62">
        <f>ALL!E16</f>
        <v>15</v>
      </c>
      <c r="F4" s="82" t="str">
        <f>ALL!F16</f>
        <v>N/A</v>
      </c>
      <c r="G4" s="82">
        <f>ALL!G16</f>
        <v>3.4710000000000001</v>
      </c>
      <c r="H4" s="63">
        <f>ALL!C16</f>
        <v>3.6669999999999998</v>
      </c>
      <c r="I4" s="64" t="str">
        <f t="shared" ref="I4:I24" si="0">IF(B4&gt;H4,"Long","Short")</f>
        <v>Short</v>
      </c>
      <c r="J4" s="99">
        <f t="shared" ref="J4:J24" si="1">((B4-H4)/H4)*100</f>
        <v>-0.59994545950367595</v>
      </c>
      <c r="K4" s="136">
        <v>1.617</v>
      </c>
      <c r="L4" s="106">
        <f>C34/100</f>
        <v>0.60999361161692567</v>
      </c>
      <c r="M4" s="24"/>
      <c r="N4" s="94">
        <f>C36/100</f>
        <v>0.44780120707369669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125.417439703154</v>
      </c>
      <c r="S4" s="32">
        <f t="shared" ref="S4:S24" si="4">B4*P4</f>
        <v>8349.4619666048238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16.899999999999999</v>
      </c>
      <c r="C5" s="95">
        <f>((B5-K5)/K5)*100</f>
        <v>13.575268817204286</v>
      </c>
      <c r="D5" s="33">
        <f>ALL!D251</f>
        <v>39</v>
      </c>
      <c r="E5" s="33" t="str">
        <f>ALL!E251</f>
        <v>N/A</v>
      </c>
      <c r="F5" s="83">
        <f>ALL!F251</f>
        <v>16.29</v>
      </c>
      <c r="G5" s="83" t="str">
        <f>ALL!G251</f>
        <v>N/A</v>
      </c>
      <c r="H5" s="34">
        <f>ALL!C251</f>
        <v>16.55</v>
      </c>
      <c r="I5" s="65" t="str">
        <f t="shared" si="0"/>
        <v>Long</v>
      </c>
      <c r="J5" s="100">
        <f t="shared" si="1"/>
        <v>2.1148036253776303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13.575268817204286</v>
      </c>
      <c r="S5" s="36">
        <f t="shared" si="4"/>
        <v>4206.8279569892466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42.8</v>
      </c>
      <c r="C6" s="110">
        <f t="shared" ref="C6:C25" si="6">((B6-K6)/K6)*100</f>
        <v>27.684964200477307</v>
      </c>
      <c r="D6" s="37">
        <f>ALL!D232</f>
        <v>0</v>
      </c>
      <c r="E6" s="37">
        <f>ALL!E232</f>
        <v>33</v>
      </c>
      <c r="F6" s="84">
        <f>ALL!F232</f>
        <v>42.8</v>
      </c>
      <c r="G6" s="84">
        <f>ALL!G232</f>
        <v>43</v>
      </c>
      <c r="H6" s="34">
        <f>ALL!C232</f>
        <v>41.32</v>
      </c>
      <c r="I6" s="65" t="str">
        <f t="shared" si="0"/>
        <v>Long</v>
      </c>
      <c r="J6" s="101">
        <f t="shared" si="1"/>
        <v>3.5818005808325193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27.684964200477307</v>
      </c>
      <c r="S6" s="40">
        <f t="shared" si="4"/>
        <v>4729.4510739856796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18.52</v>
      </c>
      <c r="C7" s="95">
        <f>((B7-K7)/K7)*100</f>
        <v>17.961783439490446</v>
      </c>
      <c r="D7" s="33">
        <f>ALL!D248</f>
        <v>16</v>
      </c>
      <c r="E7" s="33" t="str">
        <f>ALL!E248</f>
        <v>N/A</v>
      </c>
      <c r="F7" s="83">
        <f>ALL!F248</f>
        <v>17.86</v>
      </c>
      <c r="G7" s="83" t="str">
        <f>ALL!G248</f>
        <v>N/A</v>
      </c>
      <c r="H7" s="34">
        <f>ALL!C248</f>
        <v>17.98</v>
      </c>
      <c r="I7" s="65" t="str">
        <f t="shared" si="0"/>
        <v>Long</v>
      </c>
      <c r="J7" s="100">
        <f>((B7-H7)/H7)*100</f>
        <v>3.0033370411568363</v>
      </c>
      <c r="K7" s="137">
        <v>15.7</v>
      </c>
      <c r="L7" s="25"/>
      <c r="M7" s="42">
        <f>-N4+L4</f>
        <v>0.16219240454322897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17.961783439490446</v>
      </c>
      <c r="S7" s="36">
        <f t="shared" si="4"/>
        <v>4369.3044585987263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8.4949999999999992</v>
      </c>
      <c r="C8" s="110">
        <f t="shared" si="6"/>
        <v>12.367724867724863</v>
      </c>
      <c r="D8" s="37">
        <f>ALL!D96</f>
        <v>30</v>
      </c>
      <c r="E8" s="37" t="str">
        <f>ALL!E96</f>
        <v>N/A</v>
      </c>
      <c r="F8" s="84">
        <f>ALL!F96</f>
        <v>7.94</v>
      </c>
      <c r="G8" s="84" t="str">
        <f>ALL!G96</f>
        <v>N/A</v>
      </c>
      <c r="H8" s="34">
        <f>ALL!C96</f>
        <v>8.23</v>
      </c>
      <c r="I8" s="65" t="str">
        <f t="shared" si="0"/>
        <v>Long</v>
      </c>
      <c r="J8" s="101">
        <f t="shared" si="1"/>
        <v>3.2199270959902644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12.367724867724863</v>
      </c>
      <c r="S8" s="40">
        <f t="shared" si="4"/>
        <v>4162.1005291005285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8.33</v>
      </c>
      <c r="C9" s="95">
        <f>((B9-K9)/K9)*100</f>
        <v>49.820143884892097</v>
      </c>
      <c r="D9" s="33">
        <f>ALL!D260</f>
        <v>7</v>
      </c>
      <c r="E9" s="33">
        <f>ALL!E260</f>
        <v>16</v>
      </c>
      <c r="F9" s="83">
        <f>ALL!F260</f>
        <v>7.6</v>
      </c>
      <c r="G9" s="83">
        <f>ALL!G260</f>
        <v>7</v>
      </c>
      <c r="H9" s="34">
        <f>ALL!C260</f>
        <v>7.93</v>
      </c>
      <c r="I9" s="65" t="str">
        <f t="shared" si="0"/>
        <v>Long</v>
      </c>
      <c r="J9" s="100">
        <f t="shared" si="1"/>
        <v>5.0441361916771799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49.820143884892097</v>
      </c>
      <c r="S9" s="36">
        <f t="shared" si="4"/>
        <v>5549.3381294964038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6.98</v>
      </c>
      <c r="C10" s="110">
        <f t="shared" si="6"/>
        <v>16.527545909849753</v>
      </c>
      <c r="D10" s="37">
        <f>ALL!D185</f>
        <v>22</v>
      </c>
      <c r="E10" s="37">
        <f>ALL!E185</f>
        <v>32</v>
      </c>
      <c r="F10" s="84">
        <f>ALL!F185</f>
        <v>7.16</v>
      </c>
      <c r="G10" s="84">
        <f>ALL!G185</f>
        <v>6.79</v>
      </c>
      <c r="H10" s="34">
        <f>ALL!C185</f>
        <v>6.78</v>
      </c>
      <c r="I10" s="65" t="str">
        <f t="shared" si="0"/>
        <v>Long</v>
      </c>
      <c r="J10" s="101">
        <f>((B10-H10)/H10)*100</f>
        <v>2.9498525073746338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16.527545909849753</v>
      </c>
      <c r="S10" s="40">
        <f t="shared" si="4"/>
        <v>4316.1803005008342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0.628</v>
      </c>
      <c r="C11" s="95">
        <f t="shared" si="6"/>
        <v>12.544802867383503</v>
      </c>
      <c r="D11" s="33">
        <f>ALL!D294</f>
        <v>8</v>
      </c>
      <c r="E11" s="33">
        <f>ALL!E294</f>
        <v>32</v>
      </c>
      <c r="F11" s="83">
        <f>ALL!F294</f>
        <v>0.63800000000000001</v>
      </c>
      <c r="G11" s="83">
        <f>ALL!G294</f>
        <v>0.57199999999999995</v>
      </c>
      <c r="H11" s="34">
        <f>ALL!C294</f>
        <v>0.6</v>
      </c>
      <c r="I11" s="65" t="str">
        <f t="shared" si="0"/>
        <v>Long</v>
      </c>
      <c r="J11" s="100">
        <f t="shared" si="1"/>
        <v>4.6666666666666714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12.544802867383503</v>
      </c>
      <c r="S11" s="36">
        <f t="shared" si="4"/>
        <v>4168.659498207885</v>
      </c>
      <c r="T11" s="25"/>
      <c r="U11" s="25"/>
    </row>
    <row r="12" spans="1:21" s="26" customFormat="1" ht="15" customHeight="1" x14ac:dyDescent="0.2">
      <c r="A12" s="92" t="s">
        <v>784</v>
      </c>
      <c r="B12" s="129">
        <f>ALL!O19</f>
        <v>9.3000000000000007</v>
      </c>
      <c r="C12" s="110">
        <f>((B12-K12)/K12)*100</f>
        <v>90.769230769230774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145">
        <f>ALL!C342</f>
        <v>9.14</v>
      </c>
      <c r="I12" s="65" t="str">
        <f t="shared" si="0"/>
        <v>Long</v>
      </c>
      <c r="J12" s="101">
        <f t="shared" si="1"/>
        <v>1.7505470459518613</v>
      </c>
      <c r="K12" s="138">
        <v>4.875</v>
      </c>
      <c r="L12" s="25"/>
      <c r="M12" s="25"/>
      <c r="N12" s="25"/>
      <c r="O12" s="92" t="s">
        <v>784</v>
      </c>
      <c r="P12" s="35">
        <f t="shared" si="5"/>
        <v>759.79487179487182</v>
      </c>
      <c r="Q12" s="107">
        <f t="shared" si="2"/>
        <v>3704</v>
      </c>
      <c r="R12" s="98">
        <f t="shared" si="3"/>
        <v>90.769230769230774</v>
      </c>
      <c r="S12" s="40">
        <f t="shared" si="4"/>
        <v>7066.0923076923082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18</v>
      </c>
      <c r="C13" s="95">
        <f t="shared" si="6"/>
        <v>45.86709886547812</v>
      </c>
      <c r="D13" s="33" t="str">
        <f>ALL!D64</f>
        <v>N/A</v>
      </c>
      <c r="E13" s="33" t="str">
        <f>ALL!E64</f>
        <v>N/A</v>
      </c>
      <c r="F13" s="83" t="str">
        <f>ALL!F64</f>
        <v>N/A</v>
      </c>
      <c r="G13" s="83" t="str">
        <f>ALL!G64</f>
        <v>N/A</v>
      </c>
      <c r="H13" s="34">
        <f>ALL!C64</f>
        <v>17.21</v>
      </c>
      <c r="I13" s="65" t="str">
        <f t="shared" si="0"/>
        <v>Long</v>
      </c>
      <c r="J13" s="100">
        <f t="shared" si="1"/>
        <v>4.5903544450900586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45.86709886547812</v>
      </c>
      <c r="S13" s="36">
        <f t="shared" si="4"/>
        <v>5402.9173419773097</v>
      </c>
      <c r="T13" s="25"/>
      <c r="U13" s="25"/>
    </row>
    <row r="14" spans="1:21" s="26" customFormat="1" ht="15" customHeight="1" x14ac:dyDescent="0.2">
      <c r="A14" s="92" t="s">
        <v>554</v>
      </c>
      <c r="B14" s="129">
        <f>ALL!B154</f>
        <v>5.0199999999999996</v>
      </c>
      <c r="C14" s="110">
        <f t="shared" si="6"/>
        <v>276.50941273531834</v>
      </c>
      <c r="D14" s="37" t="str">
        <f>ALL!D154</f>
        <v>N/A</v>
      </c>
      <c r="E14" s="37">
        <f>ALL!E154</f>
        <v>32</v>
      </c>
      <c r="F14" s="84" t="str">
        <f>ALL!F154</f>
        <v>N/A</v>
      </c>
      <c r="G14" s="84">
        <f>ALL!G154</f>
        <v>5.34</v>
      </c>
      <c r="H14" s="34">
        <f>ALL!C154</f>
        <v>5.08</v>
      </c>
      <c r="I14" s="65" t="str">
        <f t="shared" si="0"/>
        <v>Short</v>
      </c>
      <c r="J14" s="101">
        <f t="shared" si="1"/>
        <v>-1.1811023622047341</v>
      </c>
      <c r="K14" s="138">
        <v>1.3332999999999999</v>
      </c>
      <c r="L14" s="25"/>
      <c r="M14" s="25"/>
      <c r="N14" s="25"/>
      <c r="O14" s="92" t="s">
        <v>554</v>
      </c>
      <c r="P14" s="35">
        <f t="shared" si="5"/>
        <v>2778.0694517362936</v>
      </c>
      <c r="Q14" s="108">
        <f t="shared" si="2"/>
        <v>3704</v>
      </c>
      <c r="R14" s="97">
        <f t="shared" si="3"/>
        <v>276.50941273531834</v>
      </c>
      <c r="S14" s="36">
        <f t="shared" si="4"/>
        <v>13945.908647716193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6.27</v>
      </c>
      <c r="C15" s="95">
        <f t="shared" si="6"/>
        <v>5.5555555555555411</v>
      </c>
      <c r="D15" s="33">
        <f>ALL!D5159</f>
        <v>0</v>
      </c>
      <c r="E15" s="33" t="str">
        <f>ALL!E159</f>
        <v>N/A</v>
      </c>
      <c r="F15" s="83">
        <f>ALL!F159</f>
        <v>6.05</v>
      </c>
      <c r="G15" s="83" t="str">
        <f>ALL!G159</f>
        <v>N/A</v>
      </c>
      <c r="H15" s="34">
        <f>ALL!C159</f>
        <v>5.79</v>
      </c>
      <c r="I15" s="65" t="str">
        <f t="shared" si="0"/>
        <v>Long</v>
      </c>
      <c r="J15" s="100">
        <f t="shared" si="1"/>
        <v>8.2901554404144999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5.5555555555555411</v>
      </c>
      <c r="S15" s="36">
        <f t="shared" si="4"/>
        <v>3909.7777777777774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3.9750000000000001</v>
      </c>
      <c r="C16" s="110">
        <f t="shared" si="6"/>
        <v>107.03125000000003</v>
      </c>
      <c r="D16" s="37">
        <f>ALL!D330</f>
        <v>9</v>
      </c>
      <c r="E16" s="37">
        <f>ALL!E330</f>
        <v>24</v>
      </c>
      <c r="F16" s="84">
        <f>ALL!F330</f>
        <v>3.51</v>
      </c>
      <c r="G16" s="84">
        <f>ALL!G330</f>
        <v>3.15</v>
      </c>
      <c r="H16" s="34">
        <f>ALL!C330</f>
        <v>3.8</v>
      </c>
      <c r="I16" s="65" t="str">
        <f t="shared" si="0"/>
        <v>Long</v>
      </c>
      <c r="J16" s="101">
        <f t="shared" si="1"/>
        <v>4.6052631578947443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107.03125000000003</v>
      </c>
      <c r="S16" s="40">
        <f t="shared" si="4"/>
        <v>7668.4375000000009</v>
      </c>
      <c r="T16" s="25"/>
      <c r="U16" s="25"/>
    </row>
    <row r="17" spans="1:21" s="26" customFormat="1" ht="15" customHeight="1" x14ac:dyDescent="0.2">
      <c r="A17" s="91" t="s">
        <v>648</v>
      </c>
      <c r="B17" s="128">
        <f>ALL!B258</f>
        <v>7.008</v>
      </c>
      <c r="C17" s="95">
        <f t="shared" si="6"/>
        <v>82.025974025974023</v>
      </c>
      <c r="D17" s="33">
        <f>ALL!D258</f>
        <v>28</v>
      </c>
      <c r="E17" s="33">
        <f>ALL!E258</f>
        <v>6</v>
      </c>
      <c r="F17" s="83">
        <f>ALL!F258</f>
        <v>7.14</v>
      </c>
      <c r="G17" s="83">
        <f>ALL!G258</f>
        <v>7.0640000000000001</v>
      </c>
      <c r="H17" s="34">
        <f>ALL!C258</f>
        <v>7.3339999999999996</v>
      </c>
      <c r="I17" s="65" t="str">
        <f t="shared" si="0"/>
        <v>Short</v>
      </c>
      <c r="J17" s="100">
        <f t="shared" si="1"/>
        <v>-4.4450504499590897</v>
      </c>
      <c r="K17" s="137">
        <v>3.85</v>
      </c>
      <c r="L17" s="25"/>
      <c r="M17" s="25"/>
      <c r="N17" s="25"/>
      <c r="O17" s="91" t="s">
        <v>648</v>
      </c>
      <c r="P17" s="35">
        <f t="shared" si="5"/>
        <v>962.07792207792204</v>
      </c>
      <c r="Q17" s="108">
        <f t="shared" si="2"/>
        <v>3704</v>
      </c>
      <c r="R17" s="97">
        <f t="shared" si="3"/>
        <v>82.025974025974023</v>
      </c>
      <c r="S17" s="36">
        <f t="shared" si="4"/>
        <v>6742.2420779220774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6.29</v>
      </c>
      <c r="C18" s="110">
        <f>((B18-K18)/K18)*100</f>
        <v>39.467849223946793</v>
      </c>
      <c r="D18" s="37">
        <f>ALL!D114</f>
        <v>19</v>
      </c>
      <c r="E18" s="37" t="str">
        <f>ALL!E114</f>
        <v>N/A</v>
      </c>
      <c r="F18" s="84">
        <f>ALL!F114</f>
        <v>6.28</v>
      </c>
      <c r="G18" s="84" t="str">
        <f>ALL!G114</f>
        <v>N/A</v>
      </c>
      <c r="H18" s="34">
        <f>ALL!C114</f>
        <v>6.09</v>
      </c>
      <c r="I18" s="65" t="str">
        <f>IF(B18&gt;H18,"Long","Short")</f>
        <v>Long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39.467849223946793</v>
      </c>
      <c r="S18" s="40">
        <f t="shared" si="4"/>
        <v>5165.889135254989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20</v>
      </c>
      <c r="C19" s="95">
        <f t="shared" si="6"/>
        <v>33.333333333333329</v>
      </c>
      <c r="D19" s="33" t="str">
        <f>ALL!D190</f>
        <v>N/A</v>
      </c>
      <c r="E19" s="33">
        <f>ALL!E190</f>
        <v>32</v>
      </c>
      <c r="F19" s="83" t="str">
        <f>ALL!F190</f>
        <v>N/A</v>
      </c>
      <c r="G19" s="83">
        <f>ALL!G190</f>
        <v>18.82</v>
      </c>
      <c r="H19" s="34">
        <f>ALL!C190</f>
        <v>20.3</v>
      </c>
      <c r="I19" s="65" t="str">
        <f t="shared" si="0"/>
        <v>Short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33.333333333333329</v>
      </c>
      <c r="S19" s="36">
        <f t="shared" si="4"/>
        <v>4938.666666666667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3.548</v>
      </c>
      <c r="C20" s="110">
        <f>((B20-K20)/K20)*100</f>
        <v>59.103139013452918</v>
      </c>
      <c r="D20" s="37">
        <f>ALL!D112</f>
        <v>28</v>
      </c>
      <c r="E20" s="37">
        <v>2</v>
      </c>
      <c r="F20" s="84">
        <f>ALL!F112</f>
        <v>3.5049999999999999</v>
      </c>
      <c r="G20" s="84">
        <f>ALL!G112</f>
        <v>3.39</v>
      </c>
      <c r="H20" s="34">
        <f>ALL!C112</f>
        <v>3.64</v>
      </c>
      <c r="I20" s="65" t="str">
        <f>IF(B20&gt;H20,"Long","Short")</f>
        <v>Short</v>
      </c>
      <c r="J20" s="101">
        <f>((B20-H20)/H20)*100</f>
        <v>-2.5274725274725296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59.103139013452918</v>
      </c>
      <c r="S20" s="40">
        <f t="shared" si="4"/>
        <v>5893.1802690582963</v>
      </c>
      <c r="T20" s="25"/>
      <c r="U20" s="25"/>
    </row>
    <row r="21" spans="1:21" s="26" customFormat="1" ht="15" customHeight="1" x14ac:dyDescent="0.2">
      <c r="A21" s="91" t="s">
        <v>783</v>
      </c>
      <c r="B21" s="128">
        <f>ALL!B341</f>
        <v>2</v>
      </c>
      <c r="C21" s="95">
        <f>((B21-K21)/K21)*100</f>
        <v>52.671755725190842</v>
      </c>
      <c r="D21" s="33">
        <f>ALL!D341</f>
        <v>29</v>
      </c>
      <c r="E21" s="33">
        <f>ALL!E341</f>
        <v>16</v>
      </c>
      <c r="F21" s="83">
        <f>ALL!F341</f>
        <v>2.0099999999999998</v>
      </c>
      <c r="G21" s="83">
        <f>ALL!G341</f>
        <v>1.865</v>
      </c>
      <c r="H21" s="34">
        <f>ALL!C341</f>
        <v>2.04</v>
      </c>
      <c r="I21" s="65" t="str">
        <f>IF(B21&gt;H21,"Long","Short")</f>
        <v>Short</v>
      </c>
      <c r="J21" s="100">
        <f>((B21-H21)/H21)*100</f>
        <v>-1.9607843137254919</v>
      </c>
      <c r="K21" s="137">
        <v>1.31</v>
      </c>
      <c r="L21" s="25"/>
      <c r="M21" s="25"/>
      <c r="N21" s="25"/>
      <c r="O21" s="91" t="s">
        <v>775</v>
      </c>
      <c r="P21" s="35">
        <f t="shared" si="5"/>
        <v>2827.4809160305344</v>
      </c>
      <c r="Q21" s="108">
        <v>4762</v>
      </c>
      <c r="R21" s="98">
        <f t="shared" si="3"/>
        <v>52.671755725190842</v>
      </c>
      <c r="S21" s="36">
        <f>P21*B21</f>
        <v>5654.9618320610689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11.88</v>
      </c>
      <c r="C22" s="110">
        <f>((B22-K22)/K22)*100</f>
        <v>118.38235294117648</v>
      </c>
      <c r="D22" s="37" t="str">
        <f>ALL!D49</f>
        <v>N/A</v>
      </c>
      <c r="E22" s="37" t="str">
        <f>ALL!E49</f>
        <v>N/A</v>
      </c>
      <c r="F22" s="84" t="str">
        <f>ALL!F49</f>
        <v>N/A</v>
      </c>
      <c r="G22" s="84" t="str">
        <f>ALL!G49</f>
        <v>N/A</v>
      </c>
      <c r="H22" s="34">
        <f>ALL!C49</f>
        <v>9.6999999999999993</v>
      </c>
      <c r="I22" s="65" t="str">
        <f>IF(B22&gt;H22,"Long","Short")</f>
        <v>Long</v>
      </c>
      <c r="J22" s="101">
        <f>((B22-H22)/H22)*100</f>
        <v>22.474226804123727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118.38235294117648</v>
      </c>
      <c r="S22" s="40">
        <f t="shared" si="4"/>
        <v>8088.8823529411766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15.36</v>
      </c>
      <c r="C23" s="95">
        <f t="shared" si="6"/>
        <v>62.711864406779661</v>
      </c>
      <c r="D23" s="33">
        <f>ALL!D58</f>
        <v>13</v>
      </c>
      <c r="E23" s="33">
        <f>ALL!E58</f>
        <v>3</v>
      </c>
      <c r="F23" s="83">
        <f>ALL!F58</f>
        <v>15.5</v>
      </c>
      <c r="G23" s="83">
        <f>ALL!G58</f>
        <v>15.5</v>
      </c>
      <c r="H23" s="34">
        <v>6.42</v>
      </c>
      <c r="I23" s="65" t="str">
        <f>IF(B58&gt;H58,"Long","Short")</f>
        <v>Short</v>
      </c>
      <c r="J23" s="100">
        <f t="shared" si="1"/>
        <v>139.25233644859813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62.711864406779661</v>
      </c>
      <c r="S23" s="36">
        <f>B23*P23</f>
        <v>6026.8474576271192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25.04</v>
      </c>
      <c r="C24" s="110">
        <f t="shared" si="6"/>
        <v>35.497835497835489</v>
      </c>
      <c r="D24" s="37">
        <f>ALL!D143</f>
        <v>50</v>
      </c>
      <c r="E24" s="37" t="str">
        <f>ALL!E143</f>
        <v>N/A</v>
      </c>
      <c r="F24" s="84">
        <f>ALL!F143</f>
        <v>23.36</v>
      </c>
      <c r="G24" s="84" t="str">
        <f>ALL!G143</f>
        <v>N/A</v>
      </c>
      <c r="H24" s="34">
        <f>ALL!C143</f>
        <v>24.54</v>
      </c>
      <c r="I24" s="65" t="str">
        <f t="shared" si="0"/>
        <v>Long</v>
      </c>
      <c r="J24" s="101">
        <f t="shared" si="1"/>
        <v>2.0374898125509371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35.497835497835489</v>
      </c>
      <c r="S24" s="40">
        <f t="shared" si="4"/>
        <v>5018.8398268398269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13.34</v>
      </c>
      <c r="C25" s="95">
        <f t="shared" si="6"/>
        <v>74.151436031331585</v>
      </c>
      <c r="D25" s="33" t="str">
        <f>ALL!D109</f>
        <v>N/A</v>
      </c>
      <c r="E25" s="33">
        <f>ALL!E109</f>
        <v>5</v>
      </c>
      <c r="F25" s="83" t="str">
        <f>ALL!F109</f>
        <v>N/A</v>
      </c>
      <c r="G25" s="83">
        <f>ALL!G109</f>
        <v>13.13</v>
      </c>
      <c r="H25" s="34">
        <f>ALL!C109</f>
        <v>13.654999999999999</v>
      </c>
      <c r="I25" s="65" t="str">
        <f t="shared" ref="I25:I30" si="7">IF(B25&gt;H25,"Long","Short")</f>
        <v>Short</v>
      </c>
      <c r="J25" s="100">
        <f t="shared" ref="J25:J30" si="8">((B25-H25)/H25)*100</f>
        <v>-2.3068473086781363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74.151436031331585</v>
      </c>
      <c r="S25" s="36">
        <f t="shared" ref="S25:S30" si="11">B25*P25</f>
        <v>6450.5691906005222</v>
      </c>
      <c r="T25" s="25"/>
      <c r="U25" s="25"/>
    </row>
    <row r="26" spans="1:21" s="26" customFormat="1" ht="15" customHeight="1" x14ac:dyDescent="0.2">
      <c r="A26" s="92" t="s">
        <v>591</v>
      </c>
      <c r="B26" s="129">
        <f>ALL!B195</f>
        <v>0.95799999999999996</v>
      </c>
      <c r="C26" s="110">
        <f>((B26-K26)/K26)*100</f>
        <v>20.50314465408804</v>
      </c>
      <c r="D26" s="37">
        <f>ALL!D195</f>
        <v>20</v>
      </c>
      <c r="E26" s="37" t="str">
        <f>ALL!E195</f>
        <v>N/A</v>
      </c>
      <c r="F26" s="84">
        <f>ALL!F195</f>
        <v>0.85</v>
      </c>
      <c r="G26" s="84" t="str">
        <f>ALL!G195</f>
        <v>N/A</v>
      </c>
      <c r="H26" s="34">
        <f>ALL!C195</f>
        <v>0.91100000000000003</v>
      </c>
      <c r="I26" s="65" t="str">
        <f t="shared" si="7"/>
        <v>Long</v>
      </c>
      <c r="J26" s="101">
        <f t="shared" si="8"/>
        <v>5.1591657519209582</v>
      </c>
      <c r="K26" s="138">
        <v>0.79500000000000004</v>
      </c>
      <c r="L26" s="25"/>
      <c r="M26" s="25"/>
      <c r="N26" s="25"/>
      <c r="O26" s="92" t="s">
        <v>591</v>
      </c>
      <c r="P26" s="35">
        <f t="shared" si="5"/>
        <v>4659.1194968553455</v>
      </c>
      <c r="Q26" s="107">
        <f t="shared" si="9"/>
        <v>3704</v>
      </c>
      <c r="R26" s="98">
        <f t="shared" si="10"/>
        <v>20.50314465408804</v>
      </c>
      <c r="S26" s="40">
        <f t="shared" si="11"/>
        <v>4463.4364779874204</v>
      </c>
      <c r="T26" s="25"/>
      <c r="U26" s="25"/>
    </row>
    <row r="27" spans="1:21" s="26" customFormat="1" ht="15" customHeight="1" x14ac:dyDescent="0.2">
      <c r="A27" s="91" t="s">
        <v>557</v>
      </c>
      <c r="B27" s="128">
        <f>ALL!B158</f>
        <v>1.042</v>
      </c>
      <c r="C27" s="95">
        <f>((B27-K27)/K27)*100</f>
        <v>-0.57251908396946616</v>
      </c>
      <c r="D27" s="33">
        <f>ALL!D158</f>
        <v>39</v>
      </c>
      <c r="E27" s="33">
        <f>ALL!E158</f>
        <v>25</v>
      </c>
      <c r="F27" s="83">
        <f>ALL!F158</f>
        <v>1.1339999999999999</v>
      </c>
      <c r="G27" s="83">
        <f>ALL!G158</f>
        <v>1.07</v>
      </c>
      <c r="H27" s="34">
        <f>ALL!C158</f>
        <v>1.0580000000000001</v>
      </c>
      <c r="I27" s="65" t="str">
        <f t="shared" si="7"/>
        <v>Short</v>
      </c>
      <c r="J27" s="100">
        <f t="shared" si="8"/>
        <v>-1.5122873345935741</v>
      </c>
      <c r="K27" s="137">
        <v>1.048</v>
      </c>
      <c r="L27" s="25"/>
      <c r="M27" s="25"/>
      <c r="N27" s="25"/>
      <c r="O27" s="91" t="s">
        <v>557</v>
      </c>
      <c r="P27" s="35">
        <f t="shared" si="5"/>
        <v>3534.3511450381679</v>
      </c>
      <c r="Q27" s="108">
        <f t="shared" si="9"/>
        <v>3704</v>
      </c>
      <c r="R27" s="97">
        <f t="shared" si="10"/>
        <v>-0.57251908396946616</v>
      </c>
      <c r="S27" s="36">
        <f t="shared" si="11"/>
        <v>3682.7938931297713</v>
      </c>
      <c r="T27" s="25"/>
      <c r="U27" s="25"/>
    </row>
    <row r="28" spans="1:21" s="26" customFormat="1" ht="15" customHeight="1" x14ac:dyDescent="0.2">
      <c r="A28" s="92" t="s">
        <v>617</v>
      </c>
      <c r="B28" s="129">
        <f>ALL!B222</f>
        <v>31.38</v>
      </c>
      <c r="C28" s="110">
        <f>((B28-K28)/K28)*100</f>
        <v>52.034883720930225</v>
      </c>
      <c r="D28" s="37">
        <f>ALL!D222</f>
        <v>39</v>
      </c>
      <c r="E28" s="37" t="str">
        <f>ALL!E222</f>
        <v>N/A</v>
      </c>
      <c r="F28" s="84">
        <f>ALL!F222</f>
        <v>26.6</v>
      </c>
      <c r="G28" s="84" t="str">
        <f>ALL!G222</f>
        <v>N/A</v>
      </c>
      <c r="H28" s="34">
        <f>ALL!C222</f>
        <v>29.4</v>
      </c>
      <c r="I28" s="65" t="str">
        <f t="shared" si="7"/>
        <v>Long</v>
      </c>
      <c r="J28" s="101">
        <f t="shared" si="8"/>
        <v>6.7346938775510221</v>
      </c>
      <c r="K28" s="138">
        <v>20.64</v>
      </c>
      <c r="L28" s="25"/>
      <c r="M28" s="25"/>
      <c r="N28" s="25"/>
      <c r="O28" s="91" t="s">
        <v>617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52.034883720930225</v>
      </c>
      <c r="S28" s="36">
        <f t="shared" si="11"/>
        <v>5631.3720930232548</v>
      </c>
      <c r="T28" s="25"/>
      <c r="U28" s="25"/>
    </row>
    <row r="29" spans="1:21" s="26" customFormat="1" ht="15" customHeight="1" x14ac:dyDescent="0.2">
      <c r="A29" s="91" t="s">
        <v>469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469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782</v>
      </c>
      <c r="B30" s="129">
        <f>ALL!B319</f>
        <v>2.19</v>
      </c>
      <c r="C30" s="110">
        <f>((B30-K30)/K30)*100</f>
        <v>88.793103448275872</v>
      </c>
      <c r="D30" s="37">
        <f>ALL!D319</f>
        <v>30</v>
      </c>
      <c r="E30" s="37">
        <f>ALL!E319</f>
        <v>1</v>
      </c>
      <c r="F30" s="84">
        <f>ALL!F319</f>
        <v>2.29</v>
      </c>
      <c r="G30" s="84">
        <f>ALL!G319</f>
        <v>2.15</v>
      </c>
      <c r="H30" s="34">
        <f>ALL!C319</f>
        <v>2.29</v>
      </c>
      <c r="I30" s="143" t="str">
        <f t="shared" si="7"/>
        <v>Short</v>
      </c>
      <c r="J30" s="101">
        <f t="shared" si="8"/>
        <v>-4.3668122270742398</v>
      </c>
      <c r="K30" s="138">
        <v>1.1599999999999999</v>
      </c>
      <c r="L30" s="25"/>
      <c r="M30" s="25"/>
      <c r="N30" s="25"/>
      <c r="O30" s="91" t="s">
        <v>782</v>
      </c>
      <c r="P30" s="35">
        <f t="shared" si="5"/>
        <v>3193.1034482758623</v>
      </c>
      <c r="Q30" s="108">
        <f t="shared" si="9"/>
        <v>3704</v>
      </c>
      <c r="R30" s="97">
        <f t="shared" si="10"/>
        <v>88.793103448275872</v>
      </c>
      <c r="S30" s="36">
        <f t="shared" si="11"/>
        <v>6992.8965517241386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60.999361161692569</v>
      </c>
      <c r="S31" s="87">
        <f>SUM(S4:S30)</f>
        <v>161012.24111058551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1646.9827513656994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60.999361161692569</v>
      </c>
      <c r="D34" s="17" t="s">
        <v>780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817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2127.79</v>
      </c>
      <c r="C36" s="5">
        <f>((B36-K36)/K36)*100</f>
        <v>44.780120707369669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5377.02</v>
      </c>
      <c r="C37" s="5">
        <f>((B37-K37)/K37)*100</f>
        <v>50.596980229493617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2351.8400999999999</v>
      </c>
      <c r="C38" s="5">
        <f>((B38-K38)/K38)*100</f>
        <v>82.87741248192097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2814.3899000000001</v>
      </c>
      <c r="C39" s="5">
        <f>((B39-K39)/K39)*100</f>
        <v>20.582257926306774</v>
      </c>
      <c r="D39" s="14" t="s">
        <v>816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776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777</v>
      </c>
      <c r="C52" s="1" t="s">
        <v>778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6.25</v>
      </c>
      <c r="C4" s="67">
        <f t="shared" ref="C4:C23" si="0">((B4-K4)/K4)*100</f>
        <v>1028.1588447653428</v>
      </c>
      <c r="D4" s="66">
        <f>ALL!D5</f>
        <v>5</v>
      </c>
      <c r="E4" s="66" t="str">
        <f>ALL!E5</f>
        <v>N/A</v>
      </c>
      <c r="F4" s="66">
        <f>ALL!F5</f>
        <v>6.45</v>
      </c>
      <c r="G4" s="66" t="str">
        <f>ALL!G5</f>
        <v>N/A</v>
      </c>
      <c r="H4" s="66">
        <f>ALL!C5</f>
        <v>6</v>
      </c>
      <c r="I4" s="66" t="str">
        <f t="shared" ref="I4:I23" si="1">IF(B4&gt;H4,"Long","Short")</f>
        <v>Long</v>
      </c>
      <c r="J4" s="67">
        <f t="shared" ref="J4:J23" si="2">((B4-H4)/H4)*100</f>
        <v>4.1666666666666661</v>
      </c>
      <c r="K4" s="68">
        <v>0.55400000000000005</v>
      </c>
      <c r="L4" s="61"/>
      <c r="M4" s="56">
        <f>C27/100</f>
        <v>1400.9070688025024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3.548</v>
      </c>
      <c r="C5" s="70">
        <f t="shared" si="0"/>
        <v>341.29353233830841</v>
      </c>
      <c r="D5" s="69">
        <f>ALL!D112</f>
        <v>28</v>
      </c>
      <c r="E5" s="69">
        <f>ALL!E112</f>
        <v>4</v>
      </c>
      <c r="F5" s="69">
        <f>ALL!F112</f>
        <v>3.5049999999999999</v>
      </c>
      <c r="G5" s="69">
        <f>ALL!G112</f>
        <v>3.39</v>
      </c>
      <c r="H5" s="69">
        <f>ALL!C112</f>
        <v>3.64</v>
      </c>
      <c r="I5" s="71" t="str">
        <f t="shared" si="1"/>
        <v>Short</v>
      </c>
      <c r="J5" s="72">
        <f t="shared" si="2"/>
        <v>-2.5274725274725296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6" t="s">
        <v>20</v>
      </c>
      <c r="N6" s="147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14.5</v>
      </c>
      <c r="C7" s="70">
        <f t="shared" si="0"/>
        <v>3195.4545454545455</v>
      </c>
      <c r="D7" s="69" t="str">
        <f>ALL!D39</f>
        <v>N/A</v>
      </c>
      <c r="E7" s="69" t="str">
        <f>ALL!E29</f>
        <v>N/A</v>
      </c>
      <c r="F7" s="69" t="str">
        <f>ALL!F29</f>
        <v>N/A</v>
      </c>
      <c r="G7" s="69" t="str">
        <f>ALL!G29</f>
        <v>N/A</v>
      </c>
      <c r="H7" s="69">
        <f>ALL!C29</f>
        <v>13.94</v>
      </c>
      <c r="I7" s="71" t="str">
        <f t="shared" si="1"/>
        <v>Long</v>
      </c>
      <c r="J7" s="72">
        <f t="shared" si="2"/>
        <v>4.0172166427546667</v>
      </c>
      <c r="K7" s="73">
        <v>0.44</v>
      </c>
      <c r="L7" s="61"/>
      <c r="M7" s="148">
        <f>-N4+M4</f>
        <v>1401.9067008439461</v>
      </c>
      <c r="N7" s="149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15.36</v>
      </c>
      <c r="C8" s="74">
        <f t="shared" si="0"/>
        <v>3133.6842105263158</v>
      </c>
      <c r="D8" s="71">
        <f>ALL!D58</f>
        <v>13</v>
      </c>
      <c r="E8" s="71">
        <f>ALL!E58</f>
        <v>3</v>
      </c>
      <c r="F8" s="71">
        <f>ALL!F58</f>
        <v>15.5</v>
      </c>
      <c r="G8" s="71">
        <f>ALL!G58</f>
        <v>15.5</v>
      </c>
      <c r="H8" s="71">
        <f>ALL!C58</f>
        <v>16.059999999999999</v>
      </c>
      <c r="I8" s="71" t="str">
        <f t="shared" si="1"/>
        <v>Short</v>
      </c>
      <c r="J8" s="75">
        <f t="shared" si="2"/>
        <v>-4.3586550435865465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18</v>
      </c>
      <c r="C9" s="70">
        <f>((B9-K9)/K9)*100</f>
        <v>1306.2499999999998</v>
      </c>
      <c r="D9" s="69" t="str">
        <f>ALL!D64</f>
        <v>N/A</v>
      </c>
      <c r="E9" s="69" t="str">
        <f>ALL!E64</f>
        <v>N/A</v>
      </c>
      <c r="F9" s="69" t="str">
        <f>ALL!F64</f>
        <v>N/A</v>
      </c>
      <c r="G9" s="69" t="str">
        <f>ALL!G64</f>
        <v>N/A</v>
      </c>
      <c r="H9" s="69">
        <f>ALL!C64</f>
        <v>17.21</v>
      </c>
      <c r="I9" s="71" t="str">
        <f t="shared" si="1"/>
        <v>Long</v>
      </c>
      <c r="J9" s="72">
        <f t="shared" si="2"/>
        <v>4.5903544450900586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43.98</v>
      </c>
      <c r="C11" s="70">
        <f t="shared" si="0"/>
        <v>4342.424242424242</v>
      </c>
      <c r="D11" s="69" t="str">
        <f>ALL!D80</f>
        <v>N/A</v>
      </c>
      <c r="E11" s="69" t="str">
        <f>ALL!E80</f>
        <v>N/A</v>
      </c>
      <c r="F11" s="69" t="str">
        <f>ALL!F80</f>
        <v>N/A</v>
      </c>
      <c r="G11" s="69" t="str">
        <f>ALL!G80</f>
        <v>N/A</v>
      </c>
      <c r="H11" s="69">
        <f>ALL!C80</f>
        <v>41.42</v>
      </c>
      <c r="I11" s="71" t="str">
        <f t="shared" si="1"/>
        <v>Long</v>
      </c>
      <c r="J11" s="72">
        <f t="shared" si="2"/>
        <v>6.1805890873973803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1.4</v>
      </c>
      <c r="C12" s="74">
        <f t="shared" si="0"/>
        <v>47.991543340380552</v>
      </c>
      <c r="D12" s="71">
        <f>ALL!D35</f>
        <v>20</v>
      </c>
      <c r="E12" s="71">
        <f>ALL!E35</f>
        <v>7</v>
      </c>
      <c r="F12" s="71">
        <f>ALL!F35</f>
        <v>1.5</v>
      </c>
      <c r="G12" s="71">
        <f>ALL!G35</f>
        <v>1.38</v>
      </c>
      <c r="H12" s="71">
        <f>ALL!C35</f>
        <v>1.46</v>
      </c>
      <c r="I12" s="71" t="str">
        <f t="shared" si="1"/>
        <v>Short</v>
      </c>
      <c r="J12" s="75">
        <f t="shared" si="2"/>
        <v>-4.1095890410958944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 vm="1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 vm="1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 vm="1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>
        <f>ALL!D14</f>
        <v>36</v>
      </c>
      <c r="E19" s="69" t="str">
        <f>ALL!E14</f>
        <v>N/A</v>
      </c>
      <c r="F19" s="69">
        <f>ALL!F14</f>
        <v>1.1499999999999999</v>
      </c>
      <c r="G19" s="69" t="str">
        <f>ALL!G14</f>
        <v>N/A</v>
      </c>
      <c r="H19" s="69">
        <f>ALL!C14</f>
        <v>1.03</v>
      </c>
      <c r="I19" s="71" t="str">
        <f t="shared" si="1"/>
        <v>Long</v>
      </c>
      <c r="J19" s="72">
        <f t="shared" si="2"/>
        <v>371.84466019417476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1.3220000000000001</v>
      </c>
      <c r="C20" s="74">
        <f>((B20-K20)/K20)*100</f>
        <v>1385.3932584269664</v>
      </c>
      <c r="D20" s="71" t="str">
        <f>ALL!D94</f>
        <v>N/A</v>
      </c>
      <c r="E20" s="71">
        <f>ALL!E94</f>
        <v>1</v>
      </c>
      <c r="F20" s="71" t="str">
        <f>ALL!F94</f>
        <v>N/A</v>
      </c>
      <c r="G20" s="71">
        <f>ALL!G94</f>
        <v>1.36</v>
      </c>
      <c r="H20" s="71">
        <f>ALL!C94</f>
        <v>1.94</v>
      </c>
      <c r="I20" s="71" t="str">
        <f>IF(B20&gt;H20,"Long","Short")</f>
        <v>Short</v>
      </c>
      <c r="J20" s="75">
        <f>((B20-H20)/H20)*100</f>
        <v>-31.855670103092777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 vm="1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 vm="1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8.33</v>
      </c>
      <c r="C23" s="78">
        <f t="shared" si="0"/>
        <v>63.976377952755904</v>
      </c>
      <c r="D23" s="77">
        <f>ALL!D69</f>
        <v>9</v>
      </c>
      <c r="E23" s="77">
        <f>ALL!E69</f>
        <v>27</v>
      </c>
      <c r="F23" s="77">
        <f>ALL!F69</f>
        <v>2.1</v>
      </c>
      <c r="G23" s="77">
        <f>ALL!G69</f>
        <v>1.96</v>
      </c>
      <c r="H23" s="77">
        <f>ALL!C69</f>
        <v>1.9850000000000001</v>
      </c>
      <c r="I23" s="79" t="str">
        <f t="shared" si="1"/>
        <v>Long</v>
      </c>
      <c r="J23" s="80">
        <f t="shared" si="2"/>
        <v>319.64735516372798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2801814.1376050049</v>
      </c>
    </row>
    <row r="27" spans="1:17" ht="13.5" thickBot="1" x14ac:dyDescent="0.25">
      <c r="A27" s="51" t="s">
        <v>10</v>
      </c>
      <c r="B27" s="52"/>
      <c r="C27" s="53">
        <f>C26/20</f>
        <v>140090.70688025025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46018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6.25</v>
      </c>
      <c r="C5">
        <f t="shared" ref="C5:C68" si="1">VLOOKUP($A5,$N$5:$U$375,3,FALSE)</f>
        <v>6</v>
      </c>
      <c r="D5">
        <f t="shared" ref="D5:D68" si="2">VLOOKUP($A5,$N$5:$U$375,4,FALSE)</f>
        <v>5</v>
      </c>
      <c r="E5" t="str">
        <f t="shared" ref="E5:E68" si="3">VLOOKUP($A5,$N$5:$U$375,5,FALSE)</f>
        <v>N/A</v>
      </c>
      <c r="F5">
        <f t="shared" ref="F5:F68" si="4">VLOOKUP($A5,$N$5:$U$375,6,FALSE)</f>
        <v>6.45</v>
      </c>
      <c r="G5" t="str">
        <f t="shared" ref="G5:G68" si="5">VLOOKUP($A5,$N$5:$U$375,7,FALSE)</f>
        <v>N/A</v>
      </c>
      <c r="H5" s="122" t="str">
        <f t="shared" ref="H5:H36" si="6">IF(B5&gt;C5,"Long","Short")</f>
        <v>Long</v>
      </c>
      <c r="J5" s="111" t="s">
        <v>433</v>
      </c>
      <c r="N5" s="111" t="s">
        <v>195</v>
      </c>
      <c r="O5" s="111">
        <v>6.25</v>
      </c>
      <c r="P5" s="111">
        <v>6</v>
      </c>
      <c r="Q5" s="111">
        <v>5</v>
      </c>
      <c r="R5" s="111" t="s">
        <v>71</v>
      </c>
      <c r="S5" s="111">
        <v>6.45</v>
      </c>
      <c r="T5" s="111" t="s">
        <v>71</v>
      </c>
      <c r="U5" s="111" t="s">
        <v>439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440</v>
      </c>
      <c r="V6" s="111" t="s">
        <v>411</v>
      </c>
    </row>
    <row r="7" spans="1:22" x14ac:dyDescent="0.2">
      <c r="A7" s="111" t="s">
        <v>74</v>
      </c>
      <c r="B7">
        <f t="shared" si="0"/>
        <v>2.8250000000000002</v>
      </c>
      <c r="C7">
        <f t="shared" si="1"/>
        <v>2.66</v>
      </c>
      <c r="D7">
        <f t="shared" si="2"/>
        <v>20</v>
      </c>
      <c r="E7" t="str">
        <f t="shared" si="3"/>
        <v>N/A</v>
      </c>
      <c r="F7">
        <f t="shared" si="4"/>
        <v>2.5</v>
      </c>
      <c r="G7" t="str">
        <f t="shared" si="5"/>
        <v>N/A</v>
      </c>
      <c r="H7" s="122" t="str">
        <f t="shared" si="6"/>
        <v>Long</v>
      </c>
      <c r="N7" s="111" t="s">
        <v>74</v>
      </c>
      <c r="O7" s="111">
        <v>2.8250000000000002</v>
      </c>
      <c r="P7" s="111">
        <v>2.66</v>
      </c>
      <c r="Q7" s="111">
        <v>20</v>
      </c>
      <c r="R7" s="111" t="s">
        <v>71</v>
      </c>
      <c r="S7" s="111">
        <v>2.5</v>
      </c>
      <c r="T7" s="111" t="s">
        <v>71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0.49299999999999999</v>
      </c>
      <c r="C8">
        <f t="shared" si="1"/>
        <v>0.48499999999999999</v>
      </c>
      <c r="D8">
        <f t="shared" si="2"/>
        <v>8</v>
      </c>
      <c r="E8" t="str">
        <f t="shared" si="3"/>
        <v>N/A</v>
      </c>
      <c r="F8">
        <f t="shared" si="4"/>
        <v>0.51</v>
      </c>
      <c r="G8" t="str">
        <f t="shared" si="5"/>
        <v>N/A</v>
      </c>
      <c r="H8" s="122" t="str">
        <f t="shared" si="6"/>
        <v>Long</v>
      </c>
      <c r="N8" s="111" t="s">
        <v>75</v>
      </c>
      <c r="O8" s="111">
        <v>0.49299999999999999</v>
      </c>
      <c r="P8" s="111">
        <v>0.48499999999999999</v>
      </c>
      <c r="Q8" s="111">
        <v>8</v>
      </c>
      <c r="R8" s="111" t="s">
        <v>71</v>
      </c>
      <c r="S8" s="111">
        <v>0.51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441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748</v>
      </c>
      <c r="O10" s="111">
        <v>5.97</v>
      </c>
      <c r="P10" s="111">
        <v>5.48</v>
      </c>
      <c r="Q10" s="111">
        <v>30</v>
      </c>
      <c r="R10" s="111" t="s">
        <v>71</v>
      </c>
      <c r="S10" s="111">
        <v>5.1100000000000003</v>
      </c>
      <c r="T10" s="111" t="s">
        <v>71</v>
      </c>
      <c r="U10" s="111" t="s">
        <v>748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749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701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702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750</v>
      </c>
      <c r="O13" s="111">
        <v>3.03</v>
      </c>
      <c r="P13" s="111">
        <v>2.75</v>
      </c>
      <c r="Q13" s="111">
        <v>5</v>
      </c>
      <c r="R13" s="111">
        <v>20</v>
      </c>
      <c r="S13" s="111">
        <v>2.91</v>
      </c>
      <c r="T13" s="111">
        <v>2.83</v>
      </c>
      <c r="U13" s="111" t="s">
        <v>751</v>
      </c>
      <c r="V13" s="111" t="s">
        <v>411</v>
      </c>
    </row>
    <row r="14" spans="1:22" x14ac:dyDescent="0.2">
      <c r="A14" s="111" t="s">
        <v>200</v>
      </c>
      <c r="B14">
        <f t="shared" si="0"/>
        <v>1.05</v>
      </c>
      <c r="C14">
        <f t="shared" si="1"/>
        <v>1.03</v>
      </c>
      <c r="D14">
        <f t="shared" si="2"/>
        <v>36</v>
      </c>
      <c r="E14" t="str">
        <f t="shared" si="3"/>
        <v>N/A</v>
      </c>
      <c r="F14">
        <f t="shared" si="4"/>
        <v>1.1499999999999999</v>
      </c>
      <c r="G14" t="str">
        <f t="shared" si="5"/>
        <v>N/A</v>
      </c>
      <c r="H14" s="122" t="str">
        <f t="shared" si="6"/>
        <v>Long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442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787</v>
      </c>
      <c r="O15" s="111">
        <v>6.3</v>
      </c>
      <c r="P15" s="111">
        <v>6.6749999999999998</v>
      </c>
      <c r="Q15" s="111" t="s">
        <v>71</v>
      </c>
      <c r="R15" s="111">
        <v>3</v>
      </c>
      <c r="S15" s="111" t="s">
        <v>71</v>
      </c>
      <c r="T15" s="111">
        <v>6.2750000000000004</v>
      </c>
      <c r="U15" s="111" t="s">
        <v>787</v>
      </c>
      <c r="V15" s="111" t="s">
        <v>411</v>
      </c>
    </row>
    <row r="16" spans="1:22" x14ac:dyDescent="0.2">
      <c r="A16" s="111" t="s">
        <v>752</v>
      </c>
      <c r="B16">
        <f t="shared" si="0"/>
        <v>3.645</v>
      </c>
      <c r="C16">
        <f t="shared" si="1"/>
        <v>3.6669999999999998</v>
      </c>
      <c r="D16" t="str">
        <f t="shared" si="2"/>
        <v>N/A</v>
      </c>
      <c r="E16">
        <f t="shared" si="3"/>
        <v>15</v>
      </c>
      <c r="F16" t="str">
        <f t="shared" si="4"/>
        <v>N/A</v>
      </c>
      <c r="G16">
        <f t="shared" si="5"/>
        <v>3.4710000000000001</v>
      </c>
      <c r="H16" s="122" t="str">
        <f t="shared" si="6"/>
        <v>Short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443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444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1.05</v>
      </c>
      <c r="P18" s="111">
        <v>1.03</v>
      </c>
      <c r="Q18" s="111">
        <v>36</v>
      </c>
      <c r="R18" s="111" t="s">
        <v>71</v>
      </c>
      <c r="S18" s="111">
        <v>1.1499999999999999</v>
      </c>
      <c r="T18" s="111" t="s">
        <v>71</v>
      </c>
      <c r="U18" s="111" t="s">
        <v>445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784</v>
      </c>
      <c r="O19" s="111">
        <v>9.3000000000000007</v>
      </c>
      <c r="P19" s="111">
        <v>9.14</v>
      </c>
      <c r="Q19" s="111">
        <v>31</v>
      </c>
      <c r="R19" s="111" t="s">
        <v>71</v>
      </c>
      <c r="S19" s="111">
        <v>9.1</v>
      </c>
      <c r="T19" s="111" t="s">
        <v>71</v>
      </c>
      <c r="U19" s="111" t="s">
        <v>785</v>
      </c>
      <c r="V19" s="111" t="s">
        <v>411</v>
      </c>
    </row>
    <row r="20" spans="1:22" x14ac:dyDescent="0.2">
      <c r="A20" s="111" t="s">
        <v>80</v>
      </c>
      <c r="B20">
        <f t="shared" si="0"/>
        <v>5.08</v>
      </c>
      <c r="C20">
        <f t="shared" si="1"/>
        <v>5.16</v>
      </c>
      <c r="D20">
        <f t="shared" si="2"/>
        <v>31</v>
      </c>
      <c r="E20">
        <f t="shared" si="3"/>
        <v>9</v>
      </c>
      <c r="F20">
        <f t="shared" si="4"/>
        <v>5.0999999999999996</v>
      </c>
      <c r="G20">
        <f t="shared" si="5"/>
        <v>4.88</v>
      </c>
      <c r="H20" s="122" t="str">
        <f t="shared" si="6"/>
        <v>Short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446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447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448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449</v>
      </c>
      <c r="V23" s="111" t="s">
        <v>411</v>
      </c>
    </row>
    <row r="24" spans="1:22" x14ac:dyDescent="0.2">
      <c r="A24" s="111" t="s">
        <v>206</v>
      </c>
      <c r="B24">
        <f t="shared" si="0"/>
        <v>7.96</v>
      </c>
      <c r="C24">
        <f t="shared" si="1"/>
        <v>7.74</v>
      </c>
      <c r="D24">
        <f t="shared" si="2"/>
        <v>22</v>
      </c>
      <c r="E24" t="str">
        <f t="shared" si="3"/>
        <v>N/A</v>
      </c>
      <c r="F24">
        <f t="shared" si="4"/>
        <v>7.6</v>
      </c>
      <c r="G24" t="str">
        <f t="shared" si="5"/>
        <v>N/A</v>
      </c>
      <c r="H24" s="122" t="str">
        <f t="shared" si="6"/>
        <v>Long</v>
      </c>
      <c r="N24" s="111" t="s">
        <v>80</v>
      </c>
      <c r="O24" s="111">
        <v>5.08</v>
      </c>
      <c r="P24" s="111">
        <v>5.16</v>
      </c>
      <c r="Q24" s="111">
        <v>31</v>
      </c>
      <c r="R24" s="111">
        <v>9</v>
      </c>
      <c r="S24" s="111">
        <v>5.0999999999999996</v>
      </c>
      <c r="T24" s="111">
        <v>4.88</v>
      </c>
      <c r="U24" s="111" t="s">
        <v>450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752</v>
      </c>
      <c r="O25" s="111">
        <v>3.645</v>
      </c>
      <c r="P25" s="111">
        <v>3.6669999999999998</v>
      </c>
      <c r="Q25" s="111" t="s">
        <v>71</v>
      </c>
      <c r="R25" s="111">
        <v>15</v>
      </c>
      <c r="S25" s="111" t="s">
        <v>71</v>
      </c>
      <c r="T25" s="111">
        <v>3.4710000000000001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451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452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453</v>
      </c>
      <c r="V28" s="111" t="s">
        <v>411</v>
      </c>
    </row>
    <row r="29" spans="1:22" x14ac:dyDescent="0.2">
      <c r="A29" s="111" t="s">
        <v>82</v>
      </c>
      <c r="B29">
        <f t="shared" si="0"/>
        <v>14.5</v>
      </c>
      <c r="C29">
        <f t="shared" si="1"/>
        <v>13.94</v>
      </c>
      <c r="D29" t="str">
        <f t="shared" si="2"/>
        <v>N/A</v>
      </c>
      <c r="E29" t="str">
        <f t="shared" si="3"/>
        <v>N/A</v>
      </c>
      <c r="F29" t="str">
        <f t="shared" si="4"/>
        <v>N/A</v>
      </c>
      <c r="G29" t="str">
        <f t="shared" si="5"/>
        <v>N/A</v>
      </c>
      <c r="H29" s="122" t="str">
        <f t="shared" si="6"/>
        <v>Long</v>
      </c>
      <c r="N29" s="111" t="s">
        <v>206</v>
      </c>
      <c r="O29" s="111">
        <v>7.96</v>
      </c>
      <c r="P29" s="111">
        <v>7.74</v>
      </c>
      <c r="Q29" s="111">
        <v>22</v>
      </c>
      <c r="R29" s="111" t="s">
        <v>71</v>
      </c>
      <c r="S29" s="111">
        <v>7.6</v>
      </c>
      <c r="T29" s="111" t="s">
        <v>71</v>
      </c>
      <c r="U29" s="111" t="s">
        <v>454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455</v>
      </c>
      <c r="V30" s="111" t="s">
        <v>411</v>
      </c>
    </row>
    <row r="31" spans="1:22" x14ac:dyDescent="0.2">
      <c r="A31" s="111" t="s">
        <v>83</v>
      </c>
      <c r="B31">
        <f t="shared" si="0"/>
        <v>4.04</v>
      </c>
      <c r="C31">
        <f t="shared" si="1"/>
        <v>4.18</v>
      </c>
      <c r="D31" t="str">
        <f t="shared" si="2"/>
        <v>N/A</v>
      </c>
      <c r="E31">
        <f t="shared" si="3"/>
        <v>5</v>
      </c>
      <c r="F31" t="str">
        <f t="shared" si="4"/>
        <v>N/A</v>
      </c>
      <c r="G31">
        <f t="shared" si="5"/>
        <v>4.0199999999999996</v>
      </c>
      <c r="H31" s="122" t="str">
        <f t="shared" si="6"/>
        <v>Short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456</v>
      </c>
      <c r="V31" s="111" t="s">
        <v>411</v>
      </c>
    </row>
    <row r="32" spans="1:22" x14ac:dyDescent="0.2">
      <c r="A32" s="111" t="s">
        <v>211</v>
      </c>
      <c r="B32">
        <f t="shared" si="0"/>
        <v>7.22</v>
      </c>
      <c r="C32" t="str">
        <f t="shared" si="1"/>
        <v>N/A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457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458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14.5</v>
      </c>
      <c r="P34" s="111">
        <v>13.94</v>
      </c>
      <c r="Q34" s="111" t="s">
        <v>71</v>
      </c>
      <c r="R34" s="111" t="s">
        <v>71</v>
      </c>
      <c r="S34" s="111" t="s">
        <v>71</v>
      </c>
      <c r="T34" s="111" t="s">
        <v>71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1.4</v>
      </c>
      <c r="C35">
        <f t="shared" si="1"/>
        <v>1.46</v>
      </c>
      <c r="D35">
        <f t="shared" si="2"/>
        <v>20</v>
      </c>
      <c r="E35">
        <f t="shared" si="3"/>
        <v>7</v>
      </c>
      <c r="F35">
        <f t="shared" si="4"/>
        <v>1.5</v>
      </c>
      <c r="G35">
        <f t="shared" si="5"/>
        <v>1.38</v>
      </c>
      <c r="H35" s="122" t="str">
        <f t="shared" si="6"/>
        <v>Short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459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753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753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754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754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4.04</v>
      </c>
      <c r="P38" s="111">
        <v>4.18</v>
      </c>
      <c r="Q38" s="111" t="s">
        <v>71</v>
      </c>
      <c r="R38" s="111">
        <v>5</v>
      </c>
      <c r="S38" s="111" t="s">
        <v>71</v>
      </c>
      <c r="T38" s="111">
        <v>4.0199999999999996</v>
      </c>
      <c r="U38" s="111" t="s">
        <v>460</v>
      </c>
      <c r="V38" s="111" t="s">
        <v>411</v>
      </c>
    </row>
    <row r="39" spans="1:22" x14ac:dyDescent="0.2">
      <c r="A39" s="111" t="s">
        <v>217</v>
      </c>
      <c r="B39">
        <f t="shared" si="0"/>
        <v>12.3</v>
      </c>
      <c r="C39">
        <f t="shared" si="1"/>
        <v>12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Long</v>
      </c>
      <c r="N39" s="111" t="s">
        <v>211</v>
      </c>
      <c r="O39" s="111">
        <v>7.22</v>
      </c>
      <c r="P39" s="111" t="s">
        <v>71</v>
      </c>
      <c r="Q39" s="111" t="s">
        <v>71</v>
      </c>
      <c r="R39" s="111" t="s">
        <v>71</v>
      </c>
      <c r="S39" s="111" t="s">
        <v>71</v>
      </c>
      <c r="T39" s="111" t="s">
        <v>71</v>
      </c>
      <c r="U39" s="111" t="s">
        <v>461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462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463</v>
      </c>
      <c r="V41" s="111" t="s">
        <v>411</v>
      </c>
    </row>
    <row r="42" spans="1:22" x14ac:dyDescent="0.2">
      <c r="A42" s="111" t="s">
        <v>219</v>
      </c>
      <c r="B42">
        <f t="shared" si="0"/>
        <v>1.83</v>
      </c>
      <c r="C42">
        <f t="shared" si="1"/>
        <v>1.875</v>
      </c>
      <c r="D42" t="str">
        <f t="shared" si="2"/>
        <v>N/A</v>
      </c>
      <c r="E42" t="str">
        <f t="shared" si="3"/>
        <v>N/A</v>
      </c>
      <c r="F42" t="str">
        <f t="shared" si="4"/>
        <v>N/A</v>
      </c>
      <c r="G42" t="str">
        <f t="shared" si="5"/>
        <v>N/A</v>
      </c>
      <c r="H42" s="122" t="str">
        <f t="shared" si="7"/>
        <v>Short</v>
      </c>
      <c r="N42" s="111" t="s">
        <v>213</v>
      </c>
      <c r="O42" s="111">
        <v>1.4</v>
      </c>
      <c r="P42" s="111">
        <v>1.46</v>
      </c>
      <c r="Q42" s="111">
        <v>20</v>
      </c>
      <c r="R42" s="111">
        <v>7</v>
      </c>
      <c r="S42" s="111">
        <v>1.5</v>
      </c>
      <c r="T42" s="111">
        <v>1.38</v>
      </c>
      <c r="U42" s="111" t="s">
        <v>464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465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755</v>
      </c>
      <c r="O44" s="111">
        <v>2513.8600999999999</v>
      </c>
      <c r="P44" s="111">
        <v>2453.23</v>
      </c>
      <c r="Q44" s="111">
        <v>28</v>
      </c>
      <c r="R44" s="111">
        <v>46</v>
      </c>
      <c r="S44" s="111">
        <v>2421.7199999999998</v>
      </c>
      <c r="T44" s="111">
        <v>2377.4398999999999</v>
      </c>
      <c r="U44" s="111" t="s">
        <v>755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466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467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12.3</v>
      </c>
      <c r="P47" s="111">
        <v>12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468</v>
      </c>
      <c r="V47" s="111" t="s">
        <v>411</v>
      </c>
    </row>
    <row r="48" spans="1:22" x14ac:dyDescent="0.2">
      <c r="A48" s="111" t="s">
        <v>221</v>
      </c>
      <c r="B48">
        <f t="shared" si="0"/>
        <v>6.4</v>
      </c>
      <c r="C48">
        <f t="shared" si="1"/>
        <v>6.7</v>
      </c>
      <c r="D48" t="str">
        <f t="shared" si="2"/>
        <v>N/A</v>
      </c>
      <c r="E48">
        <f t="shared" si="3"/>
        <v>0</v>
      </c>
      <c r="F48" t="str">
        <f t="shared" si="4"/>
        <v>N/A</v>
      </c>
      <c r="G48">
        <f t="shared" si="5"/>
        <v>6.4</v>
      </c>
      <c r="H48" s="122" t="str">
        <f t="shared" si="7"/>
        <v>Short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469</v>
      </c>
      <c r="V48" s="111" t="s">
        <v>411</v>
      </c>
    </row>
    <row r="49" spans="1:22" x14ac:dyDescent="0.2">
      <c r="A49" s="111" t="s">
        <v>90</v>
      </c>
      <c r="B49">
        <f t="shared" si="0"/>
        <v>11.88</v>
      </c>
      <c r="C49">
        <f t="shared" si="1"/>
        <v>9.6999999999999993</v>
      </c>
      <c r="D49" t="str">
        <f t="shared" si="2"/>
        <v>N/A</v>
      </c>
      <c r="E49" t="str">
        <f t="shared" si="3"/>
        <v>N/A</v>
      </c>
      <c r="F49" t="str">
        <f t="shared" si="4"/>
        <v>N/A</v>
      </c>
      <c r="G49" t="str">
        <f t="shared" si="5"/>
        <v>N/A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470</v>
      </c>
      <c r="V49" s="111" t="s">
        <v>411</v>
      </c>
    </row>
    <row r="50" spans="1:22" x14ac:dyDescent="0.2">
      <c r="A50" s="111" t="s">
        <v>91</v>
      </c>
      <c r="B50">
        <f t="shared" si="0"/>
        <v>1.93</v>
      </c>
      <c r="C50">
        <f t="shared" si="1"/>
        <v>1.96</v>
      </c>
      <c r="D50">
        <f t="shared" si="2"/>
        <v>19</v>
      </c>
      <c r="E50">
        <f t="shared" si="3"/>
        <v>14</v>
      </c>
      <c r="F50">
        <f t="shared" si="4"/>
        <v>1.93</v>
      </c>
      <c r="G50">
        <f t="shared" si="5"/>
        <v>1.84</v>
      </c>
      <c r="H50" s="122" t="str">
        <f t="shared" si="7"/>
        <v>Short</v>
      </c>
      <c r="N50" s="111" t="s">
        <v>219</v>
      </c>
      <c r="O50" s="111">
        <v>1.83</v>
      </c>
      <c r="P50" s="111">
        <v>1.875</v>
      </c>
      <c r="Q50" s="111" t="s">
        <v>71</v>
      </c>
      <c r="R50" s="111" t="s">
        <v>71</v>
      </c>
      <c r="S50" s="111" t="s">
        <v>71</v>
      </c>
      <c r="T50" s="111" t="s">
        <v>71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2.96</v>
      </c>
      <c r="C51">
        <f t="shared" si="1"/>
        <v>2.98</v>
      </c>
      <c r="D51" t="str">
        <f t="shared" si="2"/>
        <v>N/A</v>
      </c>
      <c r="E51">
        <f t="shared" si="3"/>
        <v>25</v>
      </c>
      <c r="F51" t="str">
        <f t="shared" si="4"/>
        <v>N/A</v>
      </c>
      <c r="G51">
        <f t="shared" si="5"/>
        <v>2.97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471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472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473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474</v>
      </c>
      <c r="V54" s="111" t="s">
        <v>411</v>
      </c>
    </row>
    <row r="55" spans="1:22" x14ac:dyDescent="0.2">
      <c r="A55" s="111" t="s">
        <v>226</v>
      </c>
      <c r="B55">
        <f t="shared" si="0"/>
        <v>2.2400000000000002</v>
      </c>
      <c r="C55">
        <f t="shared" si="1"/>
        <v>2.2000000000000002</v>
      </c>
      <c r="D55">
        <f t="shared" si="2"/>
        <v>9</v>
      </c>
      <c r="E55">
        <f t="shared" si="3"/>
        <v>15</v>
      </c>
      <c r="F55">
        <f t="shared" si="4"/>
        <v>2.46</v>
      </c>
      <c r="G55">
        <f t="shared" si="5"/>
        <v>2.2200000000000002</v>
      </c>
      <c r="H55" s="122" t="str">
        <f t="shared" si="7"/>
        <v>Long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475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6.4</v>
      </c>
      <c r="P56" s="111">
        <v>6.7</v>
      </c>
      <c r="Q56" s="111" t="s">
        <v>71</v>
      </c>
      <c r="R56" s="111">
        <v>0</v>
      </c>
      <c r="S56" s="111" t="s">
        <v>71</v>
      </c>
      <c r="T56" s="111">
        <v>6.4</v>
      </c>
      <c r="U56" s="111" t="s">
        <v>476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11.88</v>
      </c>
      <c r="P57" s="111">
        <v>9.6999999999999993</v>
      </c>
      <c r="Q57" s="111" t="s">
        <v>71</v>
      </c>
      <c r="R57" s="111" t="s">
        <v>71</v>
      </c>
      <c r="S57" s="111" t="s">
        <v>71</v>
      </c>
      <c r="T57" s="111" t="s">
        <v>71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15.36</v>
      </c>
      <c r="C58">
        <f t="shared" si="1"/>
        <v>16.059999999999999</v>
      </c>
      <c r="D58">
        <f t="shared" si="2"/>
        <v>13</v>
      </c>
      <c r="E58">
        <f t="shared" si="3"/>
        <v>3</v>
      </c>
      <c r="F58">
        <f t="shared" si="4"/>
        <v>15.5</v>
      </c>
      <c r="G58">
        <f t="shared" si="5"/>
        <v>15.5</v>
      </c>
      <c r="H58" s="122" t="str">
        <f t="shared" si="7"/>
        <v>Short</v>
      </c>
      <c r="N58" s="111" t="s">
        <v>91</v>
      </c>
      <c r="O58" s="111">
        <v>1.93</v>
      </c>
      <c r="P58" s="111">
        <v>1.96</v>
      </c>
      <c r="Q58" s="111">
        <v>19</v>
      </c>
      <c r="R58" s="111">
        <v>14</v>
      </c>
      <c r="S58" s="111">
        <v>1.93</v>
      </c>
      <c r="T58" s="111">
        <v>1.84</v>
      </c>
      <c r="U58" s="111" t="s">
        <v>477</v>
      </c>
      <c r="V58" s="111" t="s">
        <v>411</v>
      </c>
    </row>
    <row r="59" spans="1:22" x14ac:dyDescent="0.2">
      <c r="A59" s="111" t="s">
        <v>398</v>
      </c>
      <c r="B59">
        <f t="shared" si="0"/>
        <v>7.05</v>
      </c>
      <c r="C59">
        <f t="shared" si="1"/>
        <v>6.65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22" t="str">
        <f t="shared" si="7"/>
        <v>Long</v>
      </c>
      <c r="N59" s="111" t="s">
        <v>222</v>
      </c>
      <c r="O59" s="111">
        <v>2.96</v>
      </c>
      <c r="P59" s="111">
        <v>2.98</v>
      </c>
      <c r="Q59" s="111" t="s">
        <v>71</v>
      </c>
      <c r="R59" s="111">
        <v>25</v>
      </c>
      <c r="S59" s="111" t="s">
        <v>71</v>
      </c>
      <c r="T59" s="111">
        <v>2.97</v>
      </c>
      <c r="U59" s="111" t="s">
        <v>478</v>
      </c>
      <c r="V59" s="111" t="s">
        <v>411</v>
      </c>
    </row>
    <row r="60" spans="1:22" x14ac:dyDescent="0.2">
      <c r="A60" s="111" t="s">
        <v>228</v>
      </c>
      <c r="B60">
        <f t="shared" si="0"/>
        <v>6.95</v>
      </c>
      <c r="C60">
        <f t="shared" si="1"/>
        <v>7.7</v>
      </c>
      <c r="D60" t="str">
        <f t="shared" si="2"/>
        <v>N/A</v>
      </c>
      <c r="E60">
        <f t="shared" si="3"/>
        <v>0</v>
      </c>
      <c r="F60" t="str">
        <f t="shared" si="4"/>
        <v>N/A</v>
      </c>
      <c r="G60">
        <f t="shared" si="5"/>
        <v>6.95</v>
      </c>
      <c r="H60" s="122" t="str">
        <f t="shared" si="7"/>
        <v>Short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479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480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481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788</v>
      </c>
      <c r="O63" s="111">
        <v>8</v>
      </c>
      <c r="P63" s="111">
        <v>7.8</v>
      </c>
      <c r="Q63" s="111">
        <v>28</v>
      </c>
      <c r="R63" s="111">
        <v>33</v>
      </c>
      <c r="S63" s="111">
        <v>8.1999999999999993</v>
      </c>
      <c r="T63" s="111">
        <v>7.84</v>
      </c>
      <c r="U63" s="111" t="s">
        <v>788</v>
      </c>
      <c r="V63" s="111" t="s">
        <v>411</v>
      </c>
    </row>
    <row r="64" spans="1:22" x14ac:dyDescent="0.2">
      <c r="A64" s="111" t="s">
        <v>94</v>
      </c>
      <c r="B64">
        <f t="shared" si="0"/>
        <v>18</v>
      </c>
      <c r="C64">
        <f t="shared" si="1"/>
        <v>17.21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22" t="str">
        <f t="shared" si="7"/>
        <v>Long</v>
      </c>
      <c r="N64" s="111" t="s">
        <v>226</v>
      </c>
      <c r="O64" s="111">
        <v>2.2400000000000002</v>
      </c>
      <c r="P64" s="111">
        <v>2.2000000000000002</v>
      </c>
      <c r="Q64" s="111">
        <v>9</v>
      </c>
      <c r="R64" s="111">
        <v>15</v>
      </c>
      <c r="S64" s="111">
        <v>2.46</v>
      </c>
      <c r="T64" s="111">
        <v>2.2200000000000002</v>
      </c>
      <c r="U64" s="111" t="s">
        <v>482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483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484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15.36</v>
      </c>
      <c r="P67" s="111">
        <v>16.059999999999999</v>
      </c>
      <c r="Q67" s="111">
        <v>13</v>
      </c>
      <c r="R67" s="111">
        <v>3</v>
      </c>
      <c r="S67" s="111">
        <v>15.5</v>
      </c>
      <c r="T67" s="111">
        <v>15.5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7.05</v>
      </c>
      <c r="P68" s="111">
        <v>6.65</v>
      </c>
      <c r="Q68" s="111" t="s">
        <v>71</v>
      </c>
      <c r="R68" s="111" t="s">
        <v>71</v>
      </c>
      <c r="S68" s="111" t="s">
        <v>71</v>
      </c>
      <c r="T68" s="111" t="s">
        <v>71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2.23</v>
      </c>
      <c r="C69">
        <f t="shared" ref="C69:C132" si="9">VLOOKUP($A69,$N$5:$U$375,3,FALSE)</f>
        <v>1.9850000000000001</v>
      </c>
      <c r="D69">
        <f t="shared" ref="D69:D132" si="10">VLOOKUP($A69,$N$5:$U$375,4,FALSE)</f>
        <v>9</v>
      </c>
      <c r="E69">
        <f t="shared" ref="E69:E132" si="11">VLOOKUP($A69,$N$5:$U$375,5,FALSE)</f>
        <v>27</v>
      </c>
      <c r="F69">
        <f t="shared" ref="F69:F132" si="12">VLOOKUP($A69,$N$5:$U$375,6,FALSE)</f>
        <v>2.1</v>
      </c>
      <c r="G69">
        <f t="shared" ref="G69:G132" si="13">VLOOKUP($A69,$N$5:$U$375,7,FALSE)</f>
        <v>1.96</v>
      </c>
      <c r="H69" s="122" t="str">
        <f t="shared" ref="H69:H100" si="14">IF(B69&gt;C69,"Long","Short")</f>
        <v>Long</v>
      </c>
      <c r="N69" s="111" t="s">
        <v>789</v>
      </c>
      <c r="O69" s="111">
        <v>10.7</v>
      </c>
      <c r="P69" s="111">
        <v>10.18</v>
      </c>
      <c r="Q69" s="111">
        <v>8</v>
      </c>
      <c r="R69" s="111" t="s">
        <v>71</v>
      </c>
      <c r="S69" s="111">
        <v>10.36</v>
      </c>
      <c r="T69" s="111" t="s">
        <v>71</v>
      </c>
      <c r="U69" s="111" t="s">
        <v>790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6.95</v>
      </c>
      <c r="P70" s="111">
        <v>7.7</v>
      </c>
      <c r="Q70" s="111" t="s">
        <v>71</v>
      </c>
      <c r="R70" s="111">
        <v>0</v>
      </c>
      <c r="S70" s="111" t="s">
        <v>71</v>
      </c>
      <c r="T70" s="111">
        <v>6.95</v>
      </c>
      <c r="U70" s="111" t="s">
        <v>485</v>
      </c>
      <c r="V70" s="111" t="s">
        <v>411</v>
      </c>
    </row>
    <row r="71" spans="1:22" x14ac:dyDescent="0.2">
      <c r="A71" s="111" t="s">
        <v>238</v>
      </c>
      <c r="B71">
        <f t="shared" si="8"/>
        <v>0.35699999999999998</v>
      </c>
      <c r="C71">
        <f t="shared" si="9"/>
        <v>0.33100000000000002</v>
      </c>
      <c r="D71">
        <f t="shared" si="10"/>
        <v>36</v>
      </c>
      <c r="E71">
        <f t="shared" si="11"/>
        <v>48</v>
      </c>
      <c r="F71">
        <f t="shared" si="12"/>
        <v>0.34599999999999997</v>
      </c>
      <c r="G71">
        <f t="shared" si="13"/>
        <v>0.33400000000000002</v>
      </c>
      <c r="H71" s="122" t="str">
        <f t="shared" si="14"/>
        <v>Long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486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487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488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756</v>
      </c>
      <c r="O74" s="111">
        <v>19499.75</v>
      </c>
      <c r="P74" s="111">
        <v>20510.419900000001</v>
      </c>
      <c r="Q74" s="111" t="s">
        <v>71</v>
      </c>
      <c r="R74" s="111">
        <v>1</v>
      </c>
      <c r="S74" s="111" t="s">
        <v>71</v>
      </c>
      <c r="T74" s="111">
        <v>19651.949199999999</v>
      </c>
      <c r="U74" s="111" t="s">
        <v>757</v>
      </c>
      <c r="V74" s="111" t="s">
        <v>411</v>
      </c>
    </row>
    <row r="75" spans="1:22" x14ac:dyDescent="0.2">
      <c r="A75" s="111" t="s">
        <v>242</v>
      </c>
      <c r="B75">
        <f t="shared" si="8"/>
        <v>3.63</v>
      </c>
      <c r="C75">
        <f t="shared" si="9"/>
        <v>3.06</v>
      </c>
      <c r="D75">
        <f t="shared" si="10"/>
        <v>29</v>
      </c>
      <c r="E75">
        <f t="shared" si="11"/>
        <v>32</v>
      </c>
      <c r="F75">
        <f t="shared" si="12"/>
        <v>2.93</v>
      </c>
      <c r="G75">
        <f t="shared" si="13"/>
        <v>2.65</v>
      </c>
      <c r="H75" s="122" t="str">
        <f t="shared" si="14"/>
        <v>Long</v>
      </c>
      <c r="N75" s="111" t="s">
        <v>758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708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18</v>
      </c>
      <c r="P76" s="111">
        <v>17.21</v>
      </c>
      <c r="Q76" s="111" t="s">
        <v>71</v>
      </c>
      <c r="R76" s="111" t="s">
        <v>71</v>
      </c>
      <c r="S76" s="111" t="s">
        <v>71</v>
      </c>
      <c r="T76" s="111" t="s">
        <v>71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745</v>
      </c>
      <c r="O77" s="111">
        <v>10.75</v>
      </c>
      <c r="P77" s="111">
        <v>9.8800000000000008</v>
      </c>
      <c r="Q77" s="111">
        <v>18</v>
      </c>
      <c r="R77" s="111" t="s">
        <v>71</v>
      </c>
      <c r="S77" s="111">
        <v>9.74</v>
      </c>
      <c r="T77" s="111" t="s">
        <v>71</v>
      </c>
      <c r="U77" s="111" t="s">
        <v>745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489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490</v>
      </c>
      <c r="V79" s="111" t="s">
        <v>411</v>
      </c>
    </row>
    <row r="80" spans="1:22" x14ac:dyDescent="0.2">
      <c r="A80" s="111" t="s">
        <v>96</v>
      </c>
      <c r="B80">
        <f t="shared" si="8"/>
        <v>43.98</v>
      </c>
      <c r="C80">
        <f t="shared" si="9"/>
        <v>41.42</v>
      </c>
      <c r="D80" t="str">
        <f t="shared" si="10"/>
        <v>N/A</v>
      </c>
      <c r="E80" t="str">
        <f t="shared" si="11"/>
        <v>N/A</v>
      </c>
      <c r="F80" t="str">
        <f t="shared" si="12"/>
        <v>N/A</v>
      </c>
      <c r="G80" t="str">
        <f t="shared" si="13"/>
        <v>N/A</v>
      </c>
      <c r="H80" s="122" t="str">
        <f t="shared" si="14"/>
        <v>Long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491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492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2.23</v>
      </c>
      <c r="P82" s="111">
        <v>1.9850000000000001</v>
      </c>
      <c r="Q82" s="111">
        <v>9</v>
      </c>
      <c r="R82" s="111">
        <v>27</v>
      </c>
      <c r="S82" s="111">
        <v>2.1</v>
      </c>
      <c r="T82" s="111">
        <v>1.96</v>
      </c>
      <c r="U82" s="111" t="s">
        <v>493</v>
      </c>
      <c r="V82" s="111" t="s">
        <v>411</v>
      </c>
    </row>
    <row r="83" spans="1:22" x14ac:dyDescent="0.2">
      <c r="A83" s="111" t="s">
        <v>247</v>
      </c>
      <c r="B83">
        <f t="shared" si="8"/>
        <v>3.625</v>
      </c>
      <c r="C83">
        <f t="shared" si="9"/>
        <v>3.47</v>
      </c>
      <c r="D83">
        <f t="shared" si="10"/>
        <v>14</v>
      </c>
      <c r="E83">
        <f t="shared" si="11"/>
        <v>32</v>
      </c>
      <c r="F83">
        <f t="shared" si="12"/>
        <v>3.0950000000000002</v>
      </c>
      <c r="G83">
        <f t="shared" si="13"/>
        <v>2.96</v>
      </c>
      <c r="H83" s="122" t="str">
        <f t="shared" si="14"/>
        <v>Long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494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759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746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0.35699999999999998</v>
      </c>
      <c r="P85" s="111">
        <v>0.33100000000000002</v>
      </c>
      <c r="Q85" s="111">
        <v>36</v>
      </c>
      <c r="R85" s="111">
        <v>48</v>
      </c>
      <c r="S85" s="111">
        <v>0.34599999999999997</v>
      </c>
      <c r="T85" s="111">
        <v>0.33400000000000002</v>
      </c>
      <c r="U85" s="111" t="s">
        <v>495</v>
      </c>
      <c r="V85" s="111" t="s">
        <v>411</v>
      </c>
    </row>
    <row r="86" spans="1:22" x14ac:dyDescent="0.2">
      <c r="A86" s="111" t="s">
        <v>99</v>
      </c>
      <c r="B86">
        <f t="shared" si="8"/>
        <v>5.35</v>
      </c>
      <c r="C86">
        <f t="shared" si="9"/>
        <v>5.2</v>
      </c>
      <c r="D86">
        <f t="shared" si="10"/>
        <v>19</v>
      </c>
      <c r="E86">
        <f t="shared" si="11"/>
        <v>42</v>
      </c>
      <c r="F86">
        <f t="shared" si="12"/>
        <v>5.4</v>
      </c>
      <c r="G86">
        <f t="shared" si="13"/>
        <v>5.5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496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760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709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497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498</v>
      </c>
      <c r="V89" s="111" t="s">
        <v>411</v>
      </c>
    </row>
    <row r="90" spans="1:22" x14ac:dyDescent="0.2">
      <c r="A90" s="111" t="s">
        <v>252</v>
      </c>
      <c r="B90">
        <f t="shared" si="8"/>
        <v>2.31</v>
      </c>
      <c r="C90">
        <f t="shared" si="9"/>
        <v>2.36</v>
      </c>
      <c r="D90" t="str">
        <f t="shared" si="10"/>
        <v>N/A</v>
      </c>
      <c r="E90">
        <f t="shared" si="11"/>
        <v>21</v>
      </c>
      <c r="F90" t="str">
        <f t="shared" si="12"/>
        <v>N/A</v>
      </c>
      <c r="G90">
        <f t="shared" si="13"/>
        <v>2.33</v>
      </c>
      <c r="H90" s="122" t="str">
        <f t="shared" si="14"/>
        <v>Short</v>
      </c>
      <c r="N90" s="111" t="s">
        <v>242</v>
      </c>
      <c r="O90" s="111">
        <v>3.63</v>
      </c>
      <c r="P90" s="111">
        <v>3.06</v>
      </c>
      <c r="Q90" s="111">
        <v>29</v>
      </c>
      <c r="R90" s="111">
        <v>32</v>
      </c>
      <c r="S90" s="111">
        <v>2.93</v>
      </c>
      <c r="T90" s="111">
        <v>2.65</v>
      </c>
      <c r="U90" s="111" t="s">
        <v>499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500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501</v>
      </c>
      <c r="V92" s="111" t="s">
        <v>411</v>
      </c>
    </row>
    <row r="93" spans="1:22" x14ac:dyDescent="0.2">
      <c r="A93" s="111" t="s">
        <v>100</v>
      </c>
      <c r="B93">
        <f t="shared" si="8"/>
        <v>15.25</v>
      </c>
      <c r="C93">
        <f t="shared" si="9"/>
        <v>14.8</v>
      </c>
      <c r="D93" t="str">
        <f t="shared" si="10"/>
        <v>N/A</v>
      </c>
      <c r="E93" t="str">
        <f t="shared" si="11"/>
        <v>N/A</v>
      </c>
      <c r="F93" t="str">
        <f t="shared" si="12"/>
        <v>N/A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502</v>
      </c>
      <c r="V93" s="111" t="s">
        <v>411</v>
      </c>
    </row>
    <row r="94" spans="1:22" x14ac:dyDescent="0.2">
      <c r="A94" s="111" t="s">
        <v>101</v>
      </c>
      <c r="B94">
        <f t="shared" si="8"/>
        <v>1.3220000000000001</v>
      </c>
      <c r="C94">
        <f t="shared" si="9"/>
        <v>1.94</v>
      </c>
      <c r="D94" t="str">
        <f t="shared" si="10"/>
        <v>N/A</v>
      </c>
      <c r="E94">
        <f t="shared" si="11"/>
        <v>1</v>
      </c>
      <c r="F94" t="str">
        <f t="shared" si="12"/>
        <v>N/A</v>
      </c>
      <c r="G94">
        <f t="shared" si="13"/>
        <v>1.36</v>
      </c>
      <c r="H94" s="122" t="str">
        <f t="shared" si="14"/>
        <v>Short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503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43.98</v>
      </c>
      <c r="P95" s="111">
        <v>41.42</v>
      </c>
      <c r="Q95" s="111" t="s">
        <v>71</v>
      </c>
      <c r="R95" s="111" t="s">
        <v>71</v>
      </c>
      <c r="S95" s="111" t="s">
        <v>71</v>
      </c>
      <c r="T95" s="111" t="s">
        <v>71</v>
      </c>
      <c r="U95" s="111" t="s">
        <v>504</v>
      </c>
      <c r="V95" s="111" t="s">
        <v>411</v>
      </c>
    </row>
    <row r="96" spans="1:22" x14ac:dyDescent="0.2">
      <c r="A96" s="111" t="s">
        <v>102</v>
      </c>
      <c r="B96">
        <f t="shared" si="8"/>
        <v>8.4949999999999992</v>
      </c>
      <c r="C96">
        <f t="shared" si="9"/>
        <v>8.23</v>
      </c>
      <c r="D96">
        <f t="shared" si="10"/>
        <v>30</v>
      </c>
      <c r="E96" t="str">
        <f t="shared" si="11"/>
        <v>N/A</v>
      </c>
      <c r="F96">
        <f t="shared" si="12"/>
        <v>7.94</v>
      </c>
      <c r="G96" t="str">
        <f t="shared" si="13"/>
        <v>N/A</v>
      </c>
      <c r="H96" s="122" t="str">
        <f t="shared" si="14"/>
        <v>Long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505</v>
      </c>
      <c r="V96" s="111" t="s">
        <v>411</v>
      </c>
    </row>
    <row r="97" spans="1:22" x14ac:dyDescent="0.2">
      <c r="A97" s="111" t="s">
        <v>103</v>
      </c>
      <c r="B97">
        <f t="shared" si="8"/>
        <v>2.4700000000000002</v>
      </c>
      <c r="C97">
        <f t="shared" si="9"/>
        <v>2.48</v>
      </c>
      <c r="D97" t="str">
        <f t="shared" si="10"/>
        <v>N/A</v>
      </c>
      <c r="E97">
        <f t="shared" si="11"/>
        <v>31</v>
      </c>
      <c r="F97" t="str">
        <f t="shared" si="12"/>
        <v>N/A</v>
      </c>
      <c r="G97">
        <f t="shared" si="13"/>
        <v>2.4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506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3.625</v>
      </c>
      <c r="P98" s="111">
        <v>3.47</v>
      </c>
      <c r="Q98" s="111">
        <v>14</v>
      </c>
      <c r="R98" s="111">
        <v>32</v>
      </c>
      <c r="S98" s="111">
        <v>3.0950000000000002</v>
      </c>
      <c r="T98" s="111">
        <v>2.96</v>
      </c>
      <c r="U98" s="111" t="s">
        <v>507</v>
      </c>
      <c r="V98" s="111" t="s">
        <v>411</v>
      </c>
    </row>
    <row r="99" spans="1:22" x14ac:dyDescent="0.2">
      <c r="A99" s="111" t="s">
        <v>105</v>
      </c>
      <c r="B99">
        <f t="shared" si="8"/>
        <v>2.13</v>
      </c>
      <c r="C99">
        <f t="shared" si="9"/>
        <v>1.97</v>
      </c>
      <c r="D99">
        <f t="shared" si="10"/>
        <v>8</v>
      </c>
      <c r="E99">
        <f t="shared" si="11"/>
        <v>25</v>
      </c>
      <c r="F99">
        <f t="shared" si="12"/>
        <v>2.08</v>
      </c>
      <c r="G99">
        <f t="shared" si="13"/>
        <v>1.93</v>
      </c>
      <c r="H99" s="122" t="str">
        <f t="shared" si="14"/>
        <v>Long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508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509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5.35</v>
      </c>
      <c r="P101" s="111">
        <v>5.2</v>
      </c>
      <c r="Q101" s="111">
        <v>19</v>
      </c>
      <c r="R101" s="111">
        <v>42</v>
      </c>
      <c r="S101" s="111">
        <v>5.4</v>
      </c>
      <c r="T101" s="111">
        <v>5.5</v>
      </c>
      <c r="U101" s="111" t="s">
        <v>510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511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512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513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2.31</v>
      </c>
      <c r="P105" s="111">
        <v>2.36</v>
      </c>
      <c r="Q105" s="111" t="s">
        <v>71</v>
      </c>
      <c r="R105" s="111">
        <v>21</v>
      </c>
      <c r="S105" s="111" t="s">
        <v>71</v>
      </c>
      <c r="T105" s="111">
        <v>2.33</v>
      </c>
      <c r="U105" s="111" t="s">
        <v>514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515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516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15.25</v>
      </c>
      <c r="P108" s="111">
        <v>14.8</v>
      </c>
      <c r="Q108" s="111" t="s">
        <v>71</v>
      </c>
      <c r="R108" s="111" t="s">
        <v>71</v>
      </c>
      <c r="S108" s="111" t="s">
        <v>71</v>
      </c>
      <c r="T108" s="111" t="s">
        <v>71</v>
      </c>
      <c r="U108" s="111" t="s">
        <v>517</v>
      </c>
      <c r="V108" s="111" t="s">
        <v>411</v>
      </c>
    </row>
    <row r="109" spans="1:22" x14ac:dyDescent="0.2">
      <c r="A109" s="111" t="s">
        <v>106</v>
      </c>
      <c r="B109">
        <f t="shared" si="8"/>
        <v>13.34</v>
      </c>
      <c r="C109">
        <f t="shared" si="9"/>
        <v>13.654999999999999</v>
      </c>
      <c r="D109" t="str">
        <f t="shared" si="10"/>
        <v>N/A</v>
      </c>
      <c r="E109">
        <f t="shared" si="11"/>
        <v>5</v>
      </c>
      <c r="F109" t="str">
        <f t="shared" si="12"/>
        <v>N/A</v>
      </c>
      <c r="G109">
        <f t="shared" si="13"/>
        <v>13.13</v>
      </c>
      <c r="H109" s="122" t="str">
        <f t="shared" si="15"/>
        <v>Short</v>
      </c>
      <c r="N109" s="111" t="s">
        <v>101</v>
      </c>
      <c r="O109" s="111">
        <v>1.3220000000000001</v>
      </c>
      <c r="P109" s="111">
        <v>1.94</v>
      </c>
      <c r="Q109" s="111" t="s">
        <v>71</v>
      </c>
      <c r="R109" s="111">
        <v>1</v>
      </c>
      <c r="S109" s="111" t="s">
        <v>71</v>
      </c>
      <c r="T109" s="111">
        <v>1.36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518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8.4949999999999992</v>
      </c>
      <c r="P111" s="111">
        <v>8.23</v>
      </c>
      <c r="Q111" s="111">
        <v>30</v>
      </c>
      <c r="R111" s="111" t="s">
        <v>71</v>
      </c>
      <c r="S111" s="111">
        <v>7.94</v>
      </c>
      <c r="T111" s="111" t="s">
        <v>71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3.548</v>
      </c>
      <c r="C112">
        <f t="shared" si="9"/>
        <v>3.64</v>
      </c>
      <c r="D112">
        <f t="shared" si="10"/>
        <v>28</v>
      </c>
      <c r="E112">
        <f t="shared" si="11"/>
        <v>4</v>
      </c>
      <c r="F112">
        <f t="shared" si="12"/>
        <v>3.5049999999999999</v>
      </c>
      <c r="G112">
        <f t="shared" si="13"/>
        <v>3.39</v>
      </c>
      <c r="H112" s="122" t="str">
        <f t="shared" si="15"/>
        <v>Short</v>
      </c>
      <c r="N112" s="111" t="s">
        <v>103</v>
      </c>
      <c r="O112" s="111">
        <v>2.4700000000000002</v>
      </c>
      <c r="P112" s="111">
        <v>2.48</v>
      </c>
      <c r="Q112" s="111" t="s">
        <v>71</v>
      </c>
      <c r="R112" s="111">
        <v>31</v>
      </c>
      <c r="S112" s="111" t="s">
        <v>71</v>
      </c>
      <c r="T112" s="111">
        <v>2.4</v>
      </c>
      <c r="U112" s="111" t="s">
        <v>519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520</v>
      </c>
      <c r="V113" s="111" t="s">
        <v>411</v>
      </c>
    </row>
    <row r="114" spans="1:22" x14ac:dyDescent="0.2">
      <c r="A114" s="111" t="s">
        <v>109</v>
      </c>
      <c r="B114">
        <f t="shared" si="8"/>
        <v>6.29</v>
      </c>
      <c r="C114">
        <f t="shared" si="9"/>
        <v>6.09</v>
      </c>
      <c r="D114">
        <f t="shared" si="10"/>
        <v>19</v>
      </c>
      <c r="E114" t="str">
        <f t="shared" si="11"/>
        <v>N/A</v>
      </c>
      <c r="F114">
        <f t="shared" si="12"/>
        <v>6.28</v>
      </c>
      <c r="G114" t="str">
        <f t="shared" si="13"/>
        <v>N/A</v>
      </c>
      <c r="H114" s="122" t="str">
        <f t="shared" si="15"/>
        <v>Long</v>
      </c>
      <c r="N114" s="111" t="s">
        <v>105</v>
      </c>
      <c r="O114" s="111">
        <v>2.13</v>
      </c>
      <c r="P114" s="111">
        <v>1.97</v>
      </c>
      <c r="Q114" s="111">
        <v>8</v>
      </c>
      <c r="R114" s="111">
        <v>25</v>
      </c>
      <c r="S114" s="111">
        <v>2.08</v>
      </c>
      <c r="T114" s="111">
        <v>1.93</v>
      </c>
      <c r="U114" s="111" t="s">
        <v>521</v>
      </c>
      <c r="V114" s="111" t="s">
        <v>411</v>
      </c>
    </row>
    <row r="115" spans="1:22" x14ac:dyDescent="0.2">
      <c r="A115" s="111" t="s">
        <v>110</v>
      </c>
      <c r="B115">
        <f t="shared" si="8"/>
        <v>3.97</v>
      </c>
      <c r="C115">
        <f t="shared" si="9"/>
        <v>3.71</v>
      </c>
      <c r="D115">
        <f t="shared" si="10"/>
        <v>15</v>
      </c>
      <c r="E115">
        <f t="shared" si="11"/>
        <v>25</v>
      </c>
      <c r="F115">
        <f t="shared" si="12"/>
        <v>3.87</v>
      </c>
      <c r="G115">
        <f t="shared" si="13"/>
        <v>3.53</v>
      </c>
      <c r="H115" s="122" t="str">
        <f t="shared" si="15"/>
        <v>Long</v>
      </c>
      <c r="N115" s="111" t="s">
        <v>791</v>
      </c>
      <c r="O115" s="111">
        <v>3.9750000000000001</v>
      </c>
      <c r="P115" s="111">
        <v>3.8</v>
      </c>
      <c r="Q115" s="111">
        <v>9</v>
      </c>
      <c r="R115" s="111">
        <v>24</v>
      </c>
      <c r="S115" s="111">
        <v>3.51</v>
      </c>
      <c r="T115" s="111">
        <v>3.15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522</v>
      </c>
      <c r="V116" s="111" t="s">
        <v>411</v>
      </c>
    </row>
    <row r="117" spans="1:22" x14ac:dyDescent="0.2">
      <c r="A117" s="111" t="s">
        <v>112</v>
      </c>
      <c r="B117">
        <f t="shared" si="8"/>
        <v>7.67</v>
      </c>
      <c r="C117">
        <f t="shared" si="9"/>
        <v>7.27</v>
      </c>
      <c r="D117" t="str">
        <f t="shared" si="10"/>
        <v>N/A</v>
      </c>
      <c r="E117" t="str">
        <f t="shared" si="11"/>
        <v>N/A</v>
      </c>
      <c r="F117" t="str">
        <f t="shared" si="12"/>
        <v>N/A</v>
      </c>
      <c r="G117" t="str">
        <f t="shared" si="13"/>
        <v>N/A</v>
      </c>
      <c r="H117" s="122" t="str">
        <f t="shared" si="15"/>
        <v>Long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523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524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525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526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527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8.4</v>
      </c>
      <c r="C124">
        <f t="shared" si="9"/>
        <v>7.8</v>
      </c>
      <c r="D124">
        <f t="shared" si="10"/>
        <v>3</v>
      </c>
      <c r="E124">
        <f t="shared" si="11"/>
        <v>52</v>
      </c>
      <c r="F124">
        <f t="shared" si="12"/>
        <v>8.3000000000000007</v>
      </c>
      <c r="G124">
        <f t="shared" si="13"/>
        <v>8.35</v>
      </c>
      <c r="H124" s="122" t="str">
        <f t="shared" si="15"/>
        <v>Long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528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13.34</v>
      </c>
      <c r="P125" s="111">
        <v>13.654999999999999</v>
      </c>
      <c r="Q125" s="111" t="s">
        <v>71</v>
      </c>
      <c r="R125" s="111">
        <v>5</v>
      </c>
      <c r="S125" s="111" t="s">
        <v>71</v>
      </c>
      <c r="T125" s="111">
        <v>13.13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1.2350000000000001</v>
      </c>
      <c r="C126">
        <f t="shared" si="9"/>
        <v>1.3049999999999999</v>
      </c>
      <c r="D126">
        <f t="shared" si="10"/>
        <v>19</v>
      </c>
      <c r="E126">
        <f t="shared" si="11"/>
        <v>8</v>
      </c>
      <c r="F126">
        <f t="shared" si="12"/>
        <v>1.365</v>
      </c>
      <c r="G126">
        <f t="shared" si="13"/>
        <v>1.2450000000000001</v>
      </c>
      <c r="H126" s="124" t="str">
        <f t="shared" si="15"/>
        <v>Short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529</v>
      </c>
      <c r="V126" s="111" t="s">
        <v>411</v>
      </c>
    </row>
    <row r="127" spans="1:22" x14ac:dyDescent="0.2">
      <c r="A127" s="111" t="s">
        <v>118</v>
      </c>
      <c r="B127">
        <f t="shared" si="8"/>
        <v>0.41</v>
      </c>
      <c r="C127">
        <f t="shared" si="9"/>
        <v>0.46800000000000003</v>
      </c>
      <c r="D127">
        <f t="shared" si="10"/>
        <v>28</v>
      </c>
      <c r="E127">
        <f t="shared" si="11"/>
        <v>8</v>
      </c>
      <c r="F127">
        <f t="shared" si="12"/>
        <v>0.49399999999999999</v>
      </c>
      <c r="G127">
        <f t="shared" si="13"/>
        <v>0.45300000000000001</v>
      </c>
      <c r="H127" s="124" t="str">
        <f t="shared" si="15"/>
        <v>Short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530</v>
      </c>
      <c r="V127" s="111" t="s">
        <v>411</v>
      </c>
    </row>
    <row r="128" spans="1:22" x14ac:dyDescent="0.2">
      <c r="A128" s="111" t="s">
        <v>119</v>
      </c>
      <c r="B128">
        <f t="shared" si="8"/>
        <v>4.32</v>
      </c>
      <c r="C128">
        <f t="shared" si="9"/>
        <v>4.13</v>
      </c>
      <c r="D128">
        <f t="shared" si="10"/>
        <v>21</v>
      </c>
      <c r="E128" t="str">
        <f t="shared" si="11"/>
        <v>N/A</v>
      </c>
      <c r="F128">
        <f t="shared" si="12"/>
        <v>4.1500000000000004</v>
      </c>
      <c r="G128" t="str">
        <f t="shared" si="13"/>
        <v>N/A</v>
      </c>
      <c r="H128" s="124" t="str">
        <f t="shared" si="15"/>
        <v>Long</v>
      </c>
      <c r="N128" s="111" t="s">
        <v>108</v>
      </c>
      <c r="O128" s="111">
        <v>3.548</v>
      </c>
      <c r="P128" s="111">
        <v>3.64</v>
      </c>
      <c r="Q128" s="111">
        <v>28</v>
      </c>
      <c r="R128" s="111">
        <v>4</v>
      </c>
      <c r="S128" s="111">
        <v>3.5049999999999999</v>
      </c>
      <c r="T128" s="111">
        <v>3.39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5377.02</v>
      </c>
      <c r="C129">
        <f t="shared" si="9"/>
        <v>5243.1298999999999</v>
      </c>
      <c r="D129">
        <f t="shared" si="10"/>
        <v>29</v>
      </c>
      <c r="E129">
        <f t="shared" si="11"/>
        <v>47</v>
      </c>
      <c r="F129">
        <f t="shared" si="12"/>
        <v>5183.7402000000002</v>
      </c>
      <c r="G129">
        <f t="shared" si="13"/>
        <v>5088.3100999999997</v>
      </c>
      <c r="H129" s="124" t="str">
        <f t="shared" si="15"/>
        <v>Long</v>
      </c>
      <c r="N129" s="111" t="s">
        <v>783</v>
      </c>
      <c r="O129" s="111">
        <v>2</v>
      </c>
      <c r="P129" s="111">
        <v>2.04</v>
      </c>
      <c r="Q129" s="111">
        <v>29</v>
      </c>
      <c r="R129" s="111">
        <v>16</v>
      </c>
      <c r="S129" s="111">
        <v>2.0099999999999998</v>
      </c>
      <c r="T129" s="111">
        <v>1.865</v>
      </c>
      <c r="U129" s="111" t="s">
        <v>783</v>
      </c>
      <c r="V129" s="111" t="s">
        <v>411</v>
      </c>
    </row>
    <row r="130" spans="1:22" x14ac:dyDescent="0.2">
      <c r="A130" s="111" t="s">
        <v>271</v>
      </c>
      <c r="B130">
        <f t="shared" si="8"/>
        <v>1268.58</v>
      </c>
      <c r="C130">
        <f t="shared" si="9"/>
        <v>1237.53</v>
      </c>
      <c r="D130">
        <f t="shared" si="10"/>
        <v>29</v>
      </c>
      <c r="E130">
        <f t="shared" si="11"/>
        <v>46</v>
      </c>
      <c r="F130">
        <f t="shared" si="12"/>
        <v>1224.48</v>
      </c>
      <c r="G130">
        <f t="shared" si="13"/>
        <v>1187.7</v>
      </c>
      <c r="H130" s="124" t="str">
        <f t="shared" si="15"/>
        <v>Long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531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6.29</v>
      </c>
      <c r="P131" s="111">
        <v>6.09</v>
      </c>
      <c r="Q131" s="111">
        <v>19</v>
      </c>
      <c r="R131" s="111" t="s">
        <v>71</v>
      </c>
      <c r="S131" s="111">
        <v>6.28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3.97</v>
      </c>
      <c r="P132" s="111">
        <v>3.71</v>
      </c>
      <c r="Q132" s="111">
        <v>15</v>
      </c>
      <c r="R132" s="111">
        <v>25</v>
      </c>
      <c r="S132" s="111">
        <v>3.87</v>
      </c>
      <c r="T132" s="111">
        <v>3.53</v>
      </c>
      <c r="U132" s="111" t="s">
        <v>532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533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7.67</v>
      </c>
      <c r="P134" s="111">
        <v>7.27</v>
      </c>
      <c r="Q134" s="111" t="s">
        <v>71</v>
      </c>
      <c r="R134" s="111" t="s">
        <v>71</v>
      </c>
      <c r="S134" s="111" t="s">
        <v>71</v>
      </c>
      <c r="T134" s="111" t="s">
        <v>71</v>
      </c>
      <c r="U134" s="111" t="s">
        <v>534</v>
      </c>
      <c r="V134" s="111" t="s">
        <v>411</v>
      </c>
    </row>
    <row r="135" spans="1:22" x14ac:dyDescent="0.2">
      <c r="A135" s="111" t="s">
        <v>122</v>
      </c>
      <c r="B135">
        <f t="shared" si="16"/>
        <v>2814.3899000000001</v>
      </c>
      <c r="C135">
        <f t="shared" si="17"/>
        <v>2624.8899000000001</v>
      </c>
      <c r="D135">
        <f t="shared" si="18"/>
        <v>6</v>
      </c>
      <c r="E135" t="str">
        <f t="shared" si="19"/>
        <v>N/A</v>
      </c>
      <c r="F135">
        <f t="shared" si="20"/>
        <v>2806.55</v>
      </c>
      <c r="G135" t="str">
        <f t="shared" si="21"/>
        <v>N/A</v>
      </c>
      <c r="H135" s="124" t="str">
        <f t="shared" si="15"/>
        <v>Long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535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536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537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792</v>
      </c>
      <c r="O139" s="111">
        <v>3.4</v>
      </c>
      <c r="P139" s="111">
        <v>3.48</v>
      </c>
      <c r="Q139" s="111">
        <v>28</v>
      </c>
      <c r="R139" s="111">
        <v>3</v>
      </c>
      <c r="S139" s="111">
        <v>3.33</v>
      </c>
      <c r="T139" s="111">
        <v>3.27</v>
      </c>
      <c r="U139" s="111" t="s">
        <v>793</v>
      </c>
      <c r="V139" s="111" t="s">
        <v>411</v>
      </c>
    </row>
    <row r="140" spans="1:22" x14ac:dyDescent="0.2">
      <c r="A140" s="111" t="s">
        <v>124</v>
      </c>
      <c r="B140">
        <f t="shared" si="16"/>
        <v>2127.79</v>
      </c>
      <c r="C140">
        <f t="shared" si="17"/>
        <v>2077.1799000000001</v>
      </c>
      <c r="D140">
        <f t="shared" si="18"/>
        <v>29</v>
      </c>
      <c r="E140">
        <f t="shared" si="19"/>
        <v>47</v>
      </c>
      <c r="F140">
        <f t="shared" si="20"/>
        <v>2053.5801000000001</v>
      </c>
      <c r="G140">
        <f t="shared" si="21"/>
        <v>2013.76</v>
      </c>
      <c r="H140" s="111"/>
      <c r="N140" s="111" t="s">
        <v>761</v>
      </c>
      <c r="O140" s="111">
        <v>6.9500000000000006E-2</v>
      </c>
      <c r="P140" s="111">
        <v>6.7699999999999996E-2</v>
      </c>
      <c r="Q140" s="111">
        <v>31</v>
      </c>
      <c r="R140" s="111" t="s">
        <v>71</v>
      </c>
      <c r="S140" s="111">
        <v>6.6000000000000003E-2</v>
      </c>
      <c r="T140" s="111" t="s">
        <v>71</v>
      </c>
      <c r="U140" s="111" t="s">
        <v>740</v>
      </c>
      <c r="V140" s="111" t="s">
        <v>411</v>
      </c>
    </row>
    <row r="141" spans="1:22" x14ac:dyDescent="0.2">
      <c r="A141" s="111" t="s">
        <v>125</v>
      </c>
      <c r="B141">
        <f t="shared" si="16"/>
        <v>2.52</v>
      </c>
      <c r="C141">
        <f t="shared" si="17"/>
        <v>2.34</v>
      </c>
      <c r="D141" t="str">
        <f t="shared" si="18"/>
        <v>N/A</v>
      </c>
      <c r="E141" t="str">
        <f t="shared" si="19"/>
        <v>N/A</v>
      </c>
      <c r="F141" t="str">
        <f t="shared" si="20"/>
        <v>N/A</v>
      </c>
      <c r="G141" t="str">
        <f t="shared" si="21"/>
        <v>N/A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538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539</v>
      </c>
      <c r="V142" s="111" t="s">
        <v>411</v>
      </c>
    </row>
    <row r="143" spans="1:22" x14ac:dyDescent="0.2">
      <c r="A143" s="111" t="s">
        <v>126</v>
      </c>
      <c r="B143">
        <f t="shared" si="16"/>
        <v>25.04</v>
      </c>
      <c r="C143">
        <f t="shared" si="17"/>
        <v>24.54</v>
      </c>
      <c r="D143">
        <f t="shared" si="18"/>
        <v>50</v>
      </c>
      <c r="E143" t="str">
        <f t="shared" si="19"/>
        <v>N/A</v>
      </c>
      <c r="F143">
        <f t="shared" si="20"/>
        <v>23.36</v>
      </c>
      <c r="G143" t="str">
        <f t="shared" si="21"/>
        <v>N/A</v>
      </c>
      <c r="H143" s="111"/>
      <c r="N143" s="111" t="s">
        <v>116</v>
      </c>
      <c r="O143" s="111">
        <v>8.4</v>
      </c>
      <c r="P143" s="111">
        <v>7.8</v>
      </c>
      <c r="Q143" s="111">
        <v>3</v>
      </c>
      <c r="R143" s="111">
        <v>52</v>
      </c>
      <c r="S143" s="111">
        <v>8.3000000000000007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540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1.2350000000000001</v>
      </c>
      <c r="P145" s="111">
        <v>1.3049999999999999</v>
      </c>
      <c r="Q145" s="111">
        <v>19</v>
      </c>
      <c r="R145" s="111">
        <v>8</v>
      </c>
      <c r="S145" s="111">
        <v>1.365</v>
      </c>
      <c r="T145" s="111">
        <v>1.2450000000000001</v>
      </c>
      <c r="U145" s="111" t="s">
        <v>541</v>
      </c>
      <c r="V145" s="111" t="s">
        <v>411</v>
      </c>
    </row>
    <row r="146" spans="1:22" x14ac:dyDescent="0.2">
      <c r="A146" s="111" t="s">
        <v>403</v>
      </c>
      <c r="B146">
        <f t="shared" si="16"/>
        <v>2891.99</v>
      </c>
      <c r="C146">
        <f t="shared" si="17"/>
        <v>2703.73</v>
      </c>
      <c r="D146" t="str">
        <f t="shared" si="18"/>
        <v>N/A</v>
      </c>
      <c r="E146" t="str">
        <f t="shared" si="19"/>
        <v>N/A</v>
      </c>
      <c r="F146" t="str">
        <f t="shared" si="20"/>
        <v>N/A</v>
      </c>
      <c r="G146" t="str">
        <f t="shared" si="21"/>
        <v>N/A</v>
      </c>
      <c r="H146" s="111"/>
      <c r="N146" s="111" t="s">
        <v>118</v>
      </c>
      <c r="O146" s="111">
        <v>0.41</v>
      </c>
      <c r="P146" s="111">
        <v>0.46800000000000003</v>
      </c>
      <c r="Q146" s="111">
        <v>28</v>
      </c>
      <c r="R146" s="111">
        <v>8</v>
      </c>
      <c r="S146" s="111">
        <v>0.49399999999999999</v>
      </c>
      <c r="T146" s="111">
        <v>0.45300000000000001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4.32</v>
      </c>
      <c r="P147" s="111">
        <v>4.13</v>
      </c>
      <c r="Q147" s="111">
        <v>21</v>
      </c>
      <c r="R147" s="111" t="s">
        <v>71</v>
      </c>
      <c r="S147" s="111">
        <v>4.1500000000000004</v>
      </c>
      <c r="T147" s="111" t="s">
        <v>71</v>
      </c>
      <c r="U147" s="111" t="s">
        <v>542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5377.02</v>
      </c>
      <c r="P148" s="111">
        <v>5243.1298999999999</v>
      </c>
      <c r="Q148" s="111">
        <v>29</v>
      </c>
      <c r="R148" s="111">
        <v>47</v>
      </c>
      <c r="S148" s="111">
        <v>5183.7402000000002</v>
      </c>
      <c r="T148" s="111">
        <v>5088.3100999999997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794</v>
      </c>
      <c r="O149" s="111">
        <v>9700.4599999999991</v>
      </c>
      <c r="P149" s="111">
        <v>8119.8397999999997</v>
      </c>
      <c r="Q149" s="111">
        <v>15</v>
      </c>
      <c r="R149" s="111">
        <v>24</v>
      </c>
      <c r="S149" s="111">
        <v>8571.7695000000003</v>
      </c>
      <c r="T149" s="111">
        <v>8140.3798999999999</v>
      </c>
      <c r="U149" s="111" t="s">
        <v>794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795</v>
      </c>
      <c r="O150" s="111">
        <v>5798.0698000000002</v>
      </c>
      <c r="P150" s="111">
        <v>5621.0600999999997</v>
      </c>
      <c r="Q150" s="111">
        <v>12</v>
      </c>
      <c r="R150" s="111" t="s">
        <v>71</v>
      </c>
      <c r="S150" s="111">
        <v>5759.8798999999999</v>
      </c>
      <c r="T150" s="111" t="s">
        <v>71</v>
      </c>
      <c r="U150" s="111" t="s">
        <v>795</v>
      </c>
      <c r="V150" s="111" t="s">
        <v>411</v>
      </c>
    </row>
    <row r="151" spans="1:22" x14ac:dyDescent="0.2">
      <c r="A151" s="111" t="s">
        <v>128</v>
      </c>
      <c r="B151">
        <f t="shared" si="16"/>
        <v>1.915</v>
      </c>
      <c r="C151">
        <f t="shared" si="17"/>
        <v>1.855</v>
      </c>
      <c r="D151">
        <f t="shared" si="18"/>
        <v>17</v>
      </c>
      <c r="E151" t="str">
        <f t="shared" si="19"/>
        <v>N/A</v>
      </c>
      <c r="F151">
        <f t="shared" si="20"/>
        <v>1.88</v>
      </c>
      <c r="G151" t="str">
        <f t="shared" si="21"/>
        <v>N/A</v>
      </c>
      <c r="H151" s="111"/>
      <c r="N151" s="111" t="s">
        <v>796</v>
      </c>
      <c r="O151" s="111">
        <v>8722.8701000000001</v>
      </c>
      <c r="P151" s="111">
        <v>7954.6801999999998</v>
      </c>
      <c r="Q151" s="111" t="s">
        <v>71</v>
      </c>
      <c r="R151" s="111" t="s">
        <v>71</v>
      </c>
      <c r="S151" s="111" t="s">
        <v>71</v>
      </c>
      <c r="T151" s="111" t="s">
        <v>71</v>
      </c>
      <c r="U151" s="111" t="s">
        <v>796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797</v>
      </c>
      <c r="O152" s="111">
        <v>6791.8397999999997</v>
      </c>
      <c r="P152" s="111">
        <v>6618.3100999999997</v>
      </c>
      <c r="Q152" s="111">
        <v>38</v>
      </c>
      <c r="R152" s="111">
        <v>48</v>
      </c>
      <c r="S152" s="111">
        <v>6195.8500999999997</v>
      </c>
      <c r="T152" s="111">
        <v>6140.1099000000004</v>
      </c>
      <c r="U152" s="111" t="s">
        <v>797</v>
      </c>
      <c r="V152" s="111" t="s">
        <v>411</v>
      </c>
    </row>
    <row r="153" spans="1:22" x14ac:dyDescent="0.2">
      <c r="A153" s="111" t="s">
        <v>283</v>
      </c>
      <c r="B153">
        <f t="shared" si="16"/>
        <v>0.44650000000000001</v>
      </c>
      <c r="C153">
        <f t="shared" si="17"/>
        <v>0.45600000000000002</v>
      </c>
      <c r="D153">
        <f t="shared" si="18"/>
        <v>44</v>
      </c>
      <c r="E153">
        <f t="shared" si="19"/>
        <v>12</v>
      </c>
      <c r="F153">
        <f t="shared" si="20"/>
        <v>0.39950000000000002</v>
      </c>
      <c r="G153">
        <f t="shared" si="21"/>
        <v>0.42649999999999999</v>
      </c>
      <c r="H153" s="111"/>
      <c r="N153" s="111" t="s">
        <v>798</v>
      </c>
      <c r="O153" s="111">
        <v>10996.4697</v>
      </c>
      <c r="P153" s="111">
        <v>10679.179700000001</v>
      </c>
      <c r="Q153" s="111">
        <v>1</v>
      </c>
      <c r="R153" s="111">
        <v>4</v>
      </c>
      <c r="S153" s="111">
        <v>11031.929700000001</v>
      </c>
      <c r="T153" s="111">
        <v>10728.4004</v>
      </c>
      <c r="U153" s="111" t="s">
        <v>798</v>
      </c>
      <c r="V153" s="111" t="s">
        <v>411</v>
      </c>
    </row>
    <row r="154" spans="1:22" x14ac:dyDescent="0.2">
      <c r="A154" s="111" t="s">
        <v>284</v>
      </c>
      <c r="B154">
        <f t="shared" si="16"/>
        <v>5.0199999999999996</v>
      </c>
      <c r="C154">
        <f t="shared" si="17"/>
        <v>5.08</v>
      </c>
      <c r="D154" t="str">
        <f t="shared" si="18"/>
        <v>N/A</v>
      </c>
      <c r="E154">
        <f t="shared" si="19"/>
        <v>32</v>
      </c>
      <c r="F154" t="str">
        <f t="shared" si="20"/>
        <v>N/A</v>
      </c>
      <c r="G154">
        <f t="shared" si="21"/>
        <v>5.34</v>
      </c>
      <c r="H154" s="111"/>
      <c r="N154" s="111" t="s">
        <v>799</v>
      </c>
      <c r="O154" s="111">
        <v>9896.0303000000004</v>
      </c>
      <c r="P154" s="111">
        <v>9092.5195000000003</v>
      </c>
      <c r="Q154" s="111" t="s">
        <v>71</v>
      </c>
      <c r="R154" s="111" t="s">
        <v>71</v>
      </c>
      <c r="S154" s="111" t="s">
        <v>71</v>
      </c>
      <c r="T154" s="111" t="s">
        <v>71</v>
      </c>
      <c r="U154" s="111" t="s">
        <v>799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800</v>
      </c>
      <c r="O155" s="111">
        <v>5546.02</v>
      </c>
      <c r="P155" s="111">
        <v>5264.0801000000001</v>
      </c>
      <c r="Q155" s="111">
        <v>13</v>
      </c>
      <c r="R155" s="111" t="s">
        <v>71</v>
      </c>
      <c r="S155" s="111">
        <v>5478.0497999999998</v>
      </c>
      <c r="T155" s="111" t="s">
        <v>71</v>
      </c>
      <c r="U155" s="111" t="s">
        <v>800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801</v>
      </c>
      <c r="O156" s="111">
        <v>6751.3301000000001</v>
      </c>
      <c r="P156" s="111">
        <v>6456.52</v>
      </c>
      <c r="Q156" s="111">
        <v>28</v>
      </c>
      <c r="R156" s="111" t="s">
        <v>71</v>
      </c>
      <c r="S156" s="111">
        <v>6585.7798000000003</v>
      </c>
      <c r="T156" s="111" t="s">
        <v>71</v>
      </c>
      <c r="U156" s="111" t="s">
        <v>801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1268.58</v>
      </c>
      <c r="P157" s="111">
        <v>1237.53</v>
      </c>
      <c r="Q157" s="111">
        <v>29</v>
      </c>
      <c r="R157" s="111">
        <v>46</v>
      </c>
      <c r="S157" s="111">
        <v>1224.48</v>
      </c>
      <c r="T157" s="111">
        <v>1187.7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1.042</v>
      </c>
      <c r="C158">
        <f t="shared" si="17"/>
        <v>1.0580000000000001</v>
      </c>
      <c r="D158">
        <f t="shared" si="18"/>
        <v>39</v>
      </c>
      <c r="E158">
        <f t="shared" si="19"/>
        <v>25</v>
      </c>
      <c r="F158">
        <f t="shared" si="20"/>
        <v>1.1339999999999999</v>
      </c>
      <c r="G158">
        <f t="shared" si="21"/>
        <v>1.07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6.27</v>
      </c>
      <c r="C159">
        <f t="shared" si="17"/>
        <v>5.79</v>
      </c>
      <c r="D159">
        <f t="shared" si="18"/>
        <v>11</v>
      </c>
      <c r="E159" t="str">
        <f t="shared" si="19"/>
        <v>N/A</v>
      </c>
      <c r="F159">
        <f t="shared" si="20"/>
        <v>6.05</v>
      </c>
      <c r="G159" t="str">
        <f t="shared" si="21"/>
        <v>N/A</v>
      </c>
      <c r="H159" s="111"/>
      <c r="N159" s="111" t="s">
        <v>762</v>
      </c>
      <c r="O159" s="111">
        <v>4933.6201000000001</v>
      </c>
      <c r="P159" s="111">
        <v>4715.4198999999999</v>
      </c>
      <c r="Q159" s="111">
        <v>27</v>
      </c>
      <c r="R159" s="111" t="s">
        <v>71</v>
      </c>
      <c r="S159" s="111">
        <v>4830.3198000000002</v>
      </c>
      <c r="T159" s="111" t="s">
        <v>71</v>
      </c>
      <c r="U159" s="111" t="s">
        <v>762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802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802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1.41</v>
      </c>
      <c r="C162">
        <f t="shared" si="17"/>
        <v>1.41</v>
      </c>
      <c r="D162">
        <f t="shared" si="18"/>
        <v>22</v>
      </c>
      <c r="E162" t="str">
        <f t="shared" si="19"/>
        <v>N/A</v>
      </c>
      <c r="F162">
        <f t="shared" si="20"/>
        <v>1.37</v>
      </c>
      <c r="G162" t="str">
        <f t="shared" si="21"/>
        <v>N/A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3.46</v>
      </c>
      <c r="C163">
        <f t="shared" si="17"/>
        <v>3.54</v>
      </c>
      <c r="D163">
        <f t="shared" si="18"/>
        <v>20</v>
      </c>
      <c r="E163">
        <f t="shared" si="19"/>
        <v>19</v>
      </c>
      <c r="F163">
        <f t="shared" si="20"/>
        <v>3.44</v>
      </c>
      <c r="G163">
        <f t="shared" si="21"/>
        <v>3.24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2814.3899000000001</v>
      </c>
      <c r="P164" s="111">
        <v>2624.8899000000001</v>
      </c>
      <c r="Q164" s="111">
        <v>6</v>
      </c>
      <c r="R164" s="111" t="s">
        <v>71</v>
      </c>
      <c r="S164" s="111">
        <v>2806.55</v>
      </c>
      <c r="T164" s="111" t="s">
        <v>71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803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803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543</v>
      </c>
      <c r="V169" s="111" t="s">
        <v>411</v>
      </c>
    </row>
    <row r="170" spans="1:22" x14ac:dyDescent="0.2">
      <c r="A170" s="111" t="s">
        <v>133</v>
      </c>
      <c r="B170">
        <f t="shared" si="16"/>
        <v>342</v>
      </c>
      <c r="C170">
        <f t="shared" si="17"/>
        <v>362</v>
      </c>
      <c r="D170" t="str">
        <f t="shared" si="18"/>
        <v>N/A</v>
      </c>
      <c r="E170">
        <f t="shared" si="19"/>
        <v>25</v>
      </c>
      <c r="F170" t="str">
        <f t="shared" si="20"/>
        <v>N/A</v>
      </c>
      <c r="G170">
        <f t="shared" si="21"/>
        <v>350</v>
      </c>
      <c r="H170" s="111"/>
      <c r="N170" s="111" t="s">
        <v>124</v>
      </c>
      <c r="O170" s="111">
        <v>2127.79</v>
      </c>
      <c r="P170" s="111">
        <v>2077.1799000000001</v>
      </c>
      <c r="Q170" s="111">
        <v>29</v>
      </c>
      <c r="R170" s="111">
        <v>47</v>
      </c>
      <c r="S170" s="111">
        <v>2053.5801000000001</v>
      </c>
      <c r="T170" s="111">
        <v>2013.76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2.52</v>
      </c>
      <c r="P171" s="111">
        <v>2.34</v>
      </c>
      <c r="Q171" s="111" t="s">
        <v>71</v>
      </c>
      <c r="R171" s="111" t="s">
        <v>71</v>
      </c>
      <c r="S171" s="111" t="s">
        <v>71</v>
      </c>
      <c r="T171" s="111" t="s">
        <v>71</v>
      </c>
      <c r="U171" s="111" t="s">
        <v>544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545</v>
      </c>
      <c r="V172" s="111" t="s">
        <v>411</v>
      </c>
    </row>
    <row r="173" spans="1:22" x14ac:dyDescent="0.2">
      <c r="A173" s="111" t="s">
        <v>134</v>
      </c>
      <c r="B173">
        <f t="shared" si="16"/>
        <v>1.9650000000000001</v>
      </c>
      <c r="C173">
        <f t="shared" si="17"/>
        <v>2.0099999999999998</v>
      </c>
      <c r="D173" t="str">
        <f t="shared" si="18"/>
        <v>N/A</v>
      </c>
      <c r="E173">
        <f t="shared" si="19"/>
        <v>49</v>
      </c>
      <c r="F173" t="str">
        <f t="shared" si="20"/>
        <v>N/A</v>
      </c>
      <c r="G173">
        <f t="shared" si="21"/>
        <v>2.04</v>
      </c>
      <c r="H173" s="111"/>
      <c r="N173" s="111" t="s">
        <v>126</v>
      </c>
      <c r="O173" s="111">
        <v>25.04</v>
      </c>
      <c r="P173" s="111">
        <v>24.54</v>
      </c>
      <c r="Q173" s="111">
        <v>50</v>
      </c>
      <c r="R173" s="111" t="s">
        <v>71</v>
      </c>
      <c r="S173" s="111">
        <v>23.36</v>
      </c>
      <c r="T173" s="111" t="s">
        <v>71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763</v>
      </c>
      <c r="O174" s="111">
        <v>0.43</v>
      </c>
      <c r="P174" s="111">
        <v>0.46</v>
      </c>
      <c r="Q174" s="111">
        <v>22</v>
      </c>
      <c r="R174" s="111">
        <v>19</v>
      </c>
      <c r="S174" s="111">
        <v>0.5</v>
      </c>
      <c r="T174" s="111">
        <v>0.45900000000000002</v>
      </c>
      <c r="U174" s="111" t="s">
        <v>707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546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547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786</v>
      </c>
      <c r="N177" s="111" t="s">
        <v>403</v>
      </c>
      <c r="O177" s="111">
        <v>2891.99</v>
      </c>
      <c r="P177" s="111">
        <v>2703.73</v>
      </c>
      <c r="Q177" s="111" t="s">
        <v>71</v>
      </c>
      <c r="R177" s="111" t="s">
        <v>71</v>
      </c>
      <c r="S177" s="111" t="s">
        <v>71</v>
      </c>
      <c r="T177" s="111" t="s">
        <v>71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548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549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550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551</v>
      </c>
      <c r="V181" s="111" t="s">
        <v>411</v>
      </c>
    </row>
    <row r="182" spans="1:22" x14ac:dyDescent="0.2">
      <c r="A182" s="111" t="s">
        <v>137</v>
      </c>
      <c r="B182">
        <f t="shared" si="16"/>
        <v>0.52800000000000002</v>
      </c>
      <c r="C182">
        <f t="shared" si="17"/>
        <v>0.5</v>
      </c>
      <c r="D182" t="str">
        <f t="shared" si="18"/>
        <v>N/A</v>
      </c>
      <c r="E182" t="str">
        <f t="shared" si="19"/>
        <v>N/A</v>
      </c>
      <c r="F182" t="str">
        <f t="shared" si="20"/>
        <v>N/A</v>
      </c>
      <c r="G182" t="str">
        <f t="shared" si="21"/>
        <v>N/A</v>
      </c>
      <c r="H182" s="111"/>
      <c r="N182" s="111" t="s">
        <v>128</v>
      </c>
      <c r="O182" s="111">
        <v>1.915</v>
      </c>
      <c r="P182" s="111">
        <v>1.855</v>
      </c>
      <c r="Q182" s="111">
        <v>17</v>
      </c>
      <c r="R182" s="111" t="s">
        <v>71</v>
      </c>
      <c r="S182" s="111">
        <v>1.88</v>
      </c>
      <c r="T182" s="111" t="s">
        <v>71</v>
      </c>
      <c r="U182" s="111" t="s">
        <v>552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553</v>
      </c>
      <c r="V183" s="111" t="s">
        <v>411</v>
      </c>
    </row>
    <row r="184" spans="1:22" x14ac:dyDescent="0.2">
      <c r="A184" s="111" t="s">
        <v>139</v>
      </c>
      <c r="B184">
        <f t="shared" si="16"/>
        <v>1.218</v>
      </c>
      <c r="C184">
        <f t="shared" si="17"/>
        <v>1.258</v>
      </c>
      <c r="D184" t="str">
        <f t="shared" si="18"/>
        <v>N/A</v>
      </c>
      <c r="E184" t="str">
        <f t="shared" si="19"/>
        <v>N/A</v>
      </c>
      <c r="F184" t="str">
        <f t="shared" si="20"/>
        <v>N/A</v>
      </c>
      <c r="G184" t="str">
        <f t="shared" si="21"/>
        <v>N/A</v>
      </c>
      <c r="H184" s="111"/>
      <c r="N184" s="111" t="s">
        <v>283</v>
      </c>
      <c r="O184" s="111">
        <v>0.44650000000000001</v>
      </c>
      <c r="P184" s="111">
        <v>0.45600000000000002</v>
      </c>
      <c r="Q184" s="111">
        <v>44</v>
      </c>
      <c r="R184" s="111">
        <v>12</v>
      </c>
      <c r="S184" s="111">
        <v>0.39950000000000002</v>
      </c>
      <c r="T184" s="111">
        <v>0.42649999999999999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6.98</v>
      </c>
      <c r="C185">
        <f t="shared" si="17"/>
        <v>6.78</v>
      </c>
      <c r="D185">
        <f t="shared" si="18"/>
        <v>22</v>
      </c>
      <c r="E185">
        <f t="shared" si="19"/>
        <v>32</v>
      </c>
      <c r="F185">
        <f t="shared" si="20"/>
        <v>7.16</v>
      </c>
      <c r="G185">
        <f t="shared" si="21"/>
        <v>6.79</v>
      </c>
      <c r="H185" s="111"/>
      <c r="N185" s="111" t="s">
        <v>284</v>
      </c>
      <c r="O185" s="111">
        <v>5.0199999999999996</v>
      </c>
      <c r="P185" s="111">
        <v>5.08</v>
      </c>
      <c r="Q185" s="111" t="s">
        <v>71</v>
      </c>
      <c r="R185" s="111">
        <v>32</v>
      </c>
      <c r="S185" s="111" t="s">
        <v>71</v>
      </c>
      <c r="T185" s="111">
        <v>5.34</v>
      </c>
      <c r="U185" s="111" t="s">
        <v>554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555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556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764</v>
      </c>
      <c r="O188" s="111">
        <v>6.22</v>
      </c>
      <c r="P188" s="111">
        <v>6</v>
      </c>
      <c r="Q188" s="111">
        <v>6</v>
      </c>
      <c r="R188" s="111">
        <v>25</v>
      </c>
      <c r="S188" s="111">
        <v>6.12</v>
      </c>
      <c r="T188" s="111">
        <v>5.82</v>
      </c>
      <c r="U188" s="111" t="s">
        <v>747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1.042</v>
      </c>
      <c r="P189" s="111">
        <v>1.0580000000000001</v>
      </c>
      <c r="Q189" s="111">
        <v>39</v>
      </c>
      <c r="R189" s="111">
        <v>25</v>
      </c>
      <c r="S189" s="111">
        <v>1.1339999999999999</v>
      </c>
      <c r="T189" s="111">
        <v>1.07</v>
      </c>
      <c r="U189" s="111" t="s">
        <v>557</v>
      </c>
      <c r="V189" s="111" t="s">
        <v>411</v>
      </c>
    </row>
    <row r="190" spans="1:22" x14ac:dyDescent="0.2">
      <c r="A190" s="111" t="s">
        <v>143</v>
      </c>
      <c r="B190">
        <f t="shared" si="16"/>
        <v>20</v>
      </c>
      <c r="C190">
        <f t="shared" si="17"/>
        <v>20.3</v>
      </c>
      <c r="D190" t="str">
        <f t="shared" si="18"/>
        <v>N/A</v>
      </c>
      <c r="E190">
        <f t="shared" si="19"/>
        <v>32</v>
      </c>
      <c r="F190" t="str">
        <f t="shared" si="20"/>
        <v>N/A</v>
      </c>
      <c r="G190">
        <f t="shared" si="21"/>
        <v>18.82</v>
      </c>
      <c r="H190" s="111"/>
      <c r="N190" s="111" t="s">
        <v>287</v>
      </c>
      <c r="O190" s="111">
        <v>6.27</v>
      </c>
      <c r="P190" s="111">
        <v>5.79</v>
      </c>
      <c r="Q190" s="111">
        <v>11</v>
      </c>
      <c r="R190" s="111" t="s">
        <v>71</v>
      </c>
      <c r="S190" s="111">
        <v>6.05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558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559</v>
      </c>
      <c r="V192" s="111" t="s">
        <v>411</v>
      </c>
    </row>
    <row r="193" spans="1:22" x14ac:dyDescent="0.2">
      <c r="A193" s="111" t="s">
        <v>146</v>
      </c>
      <c r="B193">
        <f t="shared" si="16"/>
        <v>2.2000000000000002</v>
      </c>
      <c r="C193">
        <f t="shared" si="17"/>
        <v>1.9950000000000001</v>
      </c>
      <c r="D193">
        <f t="shared" si="18"/>
        <v>1</v>
      </c>
      <c r="E193" t="str">
        <f t="shared" si="19"/>
        <v>N/A</v>
      </c>
      <c r="F193">
        <f t="shared" si="20"/>
        <v>2.2000000000000002</v>
      </c>
      <c r="G193" t="str">
        <f t="shared" si="21"/>
        <v>N/A</v>
      </c>
      <c r="H193" s="111"/>
      <c r="N193" s="111" t="s">
        <v>131</v>
      </c>
      <c r="O193" s="111">
        <v>1.41</v>
      </c>
      <c r="P193" s="111">
        <v>1.41</v>
      </c>
      <c r="Q193" s="111">
        <v>22</v>
      </c>
      <c r="R193" s="111" t="s">
        <v>71</v>
      </c>
      <c r="S193" s="111">
        <v>1.37</v>
      </c>
      <c r="T193" s="111" t="s">
        <v>71</v>
      </c>
      <c r="U193" s="111" t="s">
        <v>560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3.46</v>
      </c>
      <c r="P194" s="111">
        <v>3.54</v>
      </c>
      <c r="Q194" s="111">
        <v>20</v>
      </c>
      <c r="R194" s="111">
        <v>19</v>
      </c>
      <c r="S194" s="111">
        <v>3.44</v>
      </c>
      <c r="T194" s="111">
        <v>3.24</v>
      </c>
      <c r="U194" s="111" t="s">
        <v>561</v>
      </c>
      <c r="V194" s="111" t="s">
        <v>411</v>
      </c>
    </row>
    <row r="195" spans="1:22" x14ac:dyDescent="0.2">
      <c r="A195" s="111" t="s">
        <v>148</v>
      </c>
      <c r="B195">
        <f t="shared" si="16"/>
        <v>0.95799999999999996</v>
      </c>
      <c r="C195">
        <f t="shared" si="17"/>
        <v>0.91100000000000003</v>
      </c>
      <c r="D195">
        <f t="shared" si="18"/>
        <v>20</v>
      </c>
      <c r="E195" t="str">
        <f t="shared" si="19"/>
        <v>N/A</v>
      </c>
      <c r="F195">
        <f t="shared" si="20"/>
        <v>0.85</v>
      </c>
      <c r="G195" t="str">
        <f t="shared" si="21"/>
        <v>N/A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562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563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7.08</v>
      </c>
      <c r="C197">
        <f t="shared" ref="C197:C260" si="23">VLOOKUP($A197,$N$5:$U$375,3,FALSE)</f>
        <v>6.96</v>
      </c>
      <c r="D197">
        <f t="shared" ref="D197:D260" si="24">VLOOKUP($A197,$N$5:$U$375,4,FALSE)</f>
        <v>12</v>
      </c>
      <c r="E197" t="str">
        <f t="shared" ref="E197:E260" si="25">VLOOKUP($A197,$N$5:$U$375,5,FALSE)</f>
        <v>N/A</v>
      </c>
      <c r="F197">
        <f t="shared" ref="F197:F260" si="26">VLOOKUP($A197,$N$5:$U$375,6,FALSE)</f>
        <v>7.25</v>
      </c>
      <c r="G197" t="str">
        <f t="shared" ref="G197:G260" si="27">VLOOKUP($A197,$N$5:$U$375,7,FALSE)</f>
        <v>N/A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564</v>
      </c>
      <c r="V197" s="111" t="s">
        <v>411</v>
      </c>
    </row>
    <row r="198" spans="1:22" x14ac:dyDescent="0.2">
      <c r="A198" s="111" t="s">
        <v>307</v>
      </c>
      <c r="B198">
        <f t="shared" si="22"/>
        <v>46.8</v>
      </c>
      <c r="C198">
        <f t="shared" si="23"/>
        <v>47</v>
      </c>
      <c r="D198">
        <f t="shared" si="24"/>
        <v>40</v>
      </c>
      <c r="E198">
        <f t="shared" si="25"/>
        <v>5</v>
      </c>
      <c r="F198">
        <f t="shared" si="26"/>
        <v>42.2</v>
      </c>
      <c r="G198">
        <f t="shared" si="27"/>
        <v>45.2</v>
      </c>
      <c r="H198" s="111"/>
      <c r="N198" s="111" t="s">
        <v>765</v>
      </c>
      <c r="O198" s="111">
        <v>0.42</v>
      </c>
      <c r="P198" s="111">
        <v>0.47299999999999998</v>
      </c>
      <c r="Q198" s="111" t="s">
        <v>71</v>
      </c>
      <c r="R198" s="111">
        <v>49</v>
      </c>
      <c r="S198" s="111" t="s">
        <v>71</v>
      </c>
      <c r="T198" s="111">
        <v>0.46600000000000003</v>
      </c>
      <c r="U198" s="111" t="s">
        <v>766</v>
      </c>
      <c r="V198" s="111" t="s">
        <v>411</v>
      </c>
    </row>
    <row r="199" spans="1:22" x14ac:dyDescent="0.2">
      <c r="A199" s="111" t="s">
        <v>308</v>
      </c>
      <c r="B199">
        <f t="shared" si="22"/>
        <v>1.41</v>
      </c>
      <c r="C199">
        <f t="shared" si="23"/>
        <v>1.64</v>
      </c>
      <c r="D199">
        <f t="shared" si="24"/>
        <v>16</v>
      </c>
      <c r="E199">
        <f t="shared" si="25"/>
        <v>7</v>
      </c>
      <c r="F199">
        <f t="shared" si="26"/>
        <v>1.58</v>
      </c>
      <c r="G199">
        <f t="shared" si="27"/>
        <v>1.48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565</v>
      </c>
      <c r="V199" s="111" t="s">
        <v>411</v>
      </c>
    </row>
    <row r="200" spans="1:22" x14ac:dyDescent="0.2">
      <c r="A200" s="111" t="s">
        <v>150</v>
      </c>
      <c r="B200">
        <f t="shared" si="22"/>
        <v>0.32</v>
      </c>
      <c r="C200" t="str">
        <f t="shared" si="23"/>
        <v>N/A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566</v>
      </c>
      <c r="V200" s="111" t="s">
        <v>411</v>
      </c>
    </row>
    <row r="201" spans="1:22" x14ac:dyDescent="0.2">
      <c r="A201" s="111" t="s">
        <v>309</v>
      </c>
      <c r="B201">
        <f t="shared" si="22"/>
        <v>0.2</v>
      </c>
      <c r="C201">
        <f t="shared" si="23"/>
        <v>0.2</v>
      </c>
      <c r="D201" t="str">
        <f t="shared" si="24"/>
        <v>N/A</v>
      </c>
      <c r="E201" t="str">
        <f t="shared" si="25"/>
        <v>N/A</v>
      </c>
      <c r="F201" t="str">
        <f t="shared" si="26"/>
        <v>N/A</v>
      </c>
      <c r="G201" t="str">
        <f t="shared" si="27"/>
        <v>N/A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567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342</v>
      </c>
      <c r="P202" s="111">
        <v>362</v>
      </c>
      <c r="Q202" s="111" t="s">
        <v>71</v>
      </c>
      <c r="R202" s="111">
        <v>25</v>
      </c>
      <c r="S202" s="111" t="s">
        <v>71</v>
      </c>
      <c r="T202" s="111">
        <v>350</v>
      </c>
      <c r="U202" s="111" t="s">
        <v>568</v>
      </c>
      <c r="V202" s="111" t="s">
        <v>411</v>
      </c>
    </row>
    <row r="203" spans="1:22" x14ac:dyDescent="0.2">
      <c r="A203" s="111" t="s">
        <v>311</v>
      </c>
      <c r="B203">
        <f t="shared" si="22"/>
        <v>2.1800000000000002</v>
      </c>
      <c r="C203">
        <f t="shared" si="23"/>
        <v>2.2200000000000002</v>
      </c>
      <c r="D203" t="str">
        <f t="shared" si="24"/>
        <v>N/A</v>
      </c>
      <c r="E203">
        <f t="shared" si="25"/>
        <v>13</v>
      </c>
      <c r="F203" t="str">
        <f t="shared" si="26"/>
        <v>N/A</v>
      </c>
      <c r="G203">
        <f t="shared" si="27"/>
        <v>2.16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569</v>
      </c>
      <c r="V203" s="111" t="s">
        <v>411</v>
      </c>
    </row>
    <row r="204" spans="1:22" x14ac:dyDescent="0.2">
      <c r="A204" s="111" t="s">
        <v>312</v>
      </c>
      <c r="B204">
        <f t="shared" si="22"/>
        <v>3.74</v>
      </c>
      <c r="C204">
        <f t="shared" si="23"/>
        <v>3.63</v>
      </c>
      <c r="D204">
        <f t="shared" si="24"/>
        <v>19</v>
      </c>
      <c r="E204" t="str">
        <f t="shared" si="25"/>
        <v>N/A</v>
      </c>
      <c r="F204">
        <f t="shared" si="26"/>
        <v>3.51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570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1.9650000000000001</v>
      </c>
      <c r="P205" s="111">
        <v>2.0099999999999998</v>
      </c>
      <c r="Q205" s="111" t="s">
        <v>71</v>
      </c>
      <c r="R205" s="111">
        <v>49</v>
      </c>
      <c r="S205" s="111" t="s">
        <v>71</v>
      </c>
      <c r="T205" s="111">
        <v>2.04</v>
      </c>
      <c r="U205" s="111" t="s">
        <v>571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572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573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574</v>
      </c>
      <c r="V208" s="111" t="s">
        <v>411</v>
      </c>
    </row>
    <row r="209" spans="1:22" x14ac:dyDescent="0.2">
      <c r="A209" s="111" t="s">
        <v>317</v>
      </c>
      <c r="B209">
        <f t="shared" si="22"/>
        <v>0.91</v>
      </c>
      <c r="C209">
        <f t="shared" si="23"/>
        <v>0.88</v>
      </c>
      <c r="D209">
        <f t="shared" si="24"/>
        <v>6</v>
      </c>
      <c r="E209">
        <f t="shared" si="25"/>
        <v>11</v>
      </c>
      <c r="F209">
        <f t="shared" si="26"/>
        <v>1</v>
      </c>
      <c r="G209">
        <f t="shared" si="27"/>
        <v>0.91500000000000004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575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576</v>
      </c>
      <c r="V210" s="111" t="s">
        <v>411</v>
      </c>
    </row>
    <row r="211" spans="1:22" x14ac:dyDescent="0.2">
      <c r="A211" s="111" t="s">
        <v>151</v>
      </c>
      <c r="B211">
        <f t="shared" si="22"/>
        <v>9</v>
      </c>
      <c r="C211">
        <f t="shared" si="23"/>
        <v>8.6</v>
      </c>
      <c r="D211">
        <f t="shared" si="24"/>
        <v>1</v>
      </c>
      <c r="E211">
        <f t="shared" si="25"/>
        <v>25</v>
      </c>
      <c r="F211">
        <f t="shared" si="26"/>
        <v>8.9499999999999993</v>
      </c>
      <c r="G211">
        <f t="shared" si="27"/>
        <v>8.6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577</v>
      </c>
      <c r="V211" s="111" t="s">
        <v>411</v>
      </c>
    </row>
    <row r="212" spans="1:22" x14ac:dyDescent="0.2">
      <c r="A212" s="111" t="s">
        <v>152</v>
      </c>
      <c r="B212">
        <f t="shared" si="22"/>
        <v>2.5099999999999998</v>
      </c>
      <c r="C212">
        <f t="shared" si="23"/>
        <v>2.48</v>
      </c>
      <c r="D212">
        <f t="shared" si="24"/>
        <v>11</v>
      </c>
      <c r="E212">
        <f t="shared" si="25"/>
        <v>25</v>
      </c>
      <c r="F212">
        <f t="shared" si="26"/>
        <v>2.56</v>
      </c>
      <c r="G212">
        <f t="shared" si="27"/>
        <v>2.42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578</v>
      </c>
      <c r="V212" s="111" t="s">
        <v>411</v>
      </c>
    </row>
    <row r="213" spans="1:22" x14ac:dyDescent="0.2">
      <c r="A213" s="111" t="s">
        <v>153</v>
      </c>
      <c r="B213">
        <f t="shared" si="22"/>
        <v>34.4</v>
      </c>
      <c r="C213">
        <f t="shared" si="23"/>
        <v>35.6</v>
      </c>
      <c r="D213">
        <f t="shared" si="24"/>
        <v>36</v>
      </c>
      <c r="E213">
        <f t="shared" si="25"/>
        <v>0</v>
      </c>
      <c r="F213">
        <f t="shared" si="26"/>
        <v>37.200000000000003</v>
      </c>
      <c r="G213">
        <f t="shared" si="27"/>
        <v>34.4</v>
      </c>
      <c r="H213" s="111"/>
      <c r="N213" s="111" t="s">
        <v>137</v>
      </c>
      <c r="O213" s="111">
        <v>0.52800000000000002</v>
      </c>
      <c r="P213" s="111">
        <v>0.5</v>
      </c>
      <c r="Q213" s="111" t="s">
        <v>71</v>
      </c>
      <c r="R213" s="111" t="s">
        <v>71</v>
      </c>
      <c r="S213" s="111" t="s">
        <v>71</v>
      </c>
      <c r="T213" s="111" t="s">
        <v>71</v>
      </c>
      <c r="U213" s="111" t="s">
        <v>579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580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1.218</v>
      </c>
      <c r="P215" s="111">
        <v>1.258</v>
      </c>
      <c r="Q215" s="111" t="s">
        <v>71</v>
      </c>
      <c r="R215" s="111" t="s">
        <v>71</v>
      </c>
      <c r="S215" s="111" t="s">
        <v>71</v>
      </c>
      <c r="T215" s="111" t="s">
        <v>71</v>
      </c>
      <c r="U215" s="111" t="s">
        <v>581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6.98</v>
      </c>
      <c r="P216" s="111">
        <v>6.78</v>
      </c>
      <c r="Q216" s="111">
        <v>22</v>
      </c>
      <c r="R216" s="111">
        <v>32</v>
      </c>
      <c r="S216" s="111">
        <v>7.16</v>
      </c>
      <c r="T216" s="111">
        <v>6.79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3.78</v>
      </c>
      <c r="C217">
        <f t="shared" si="23"/>
        <v>3.82</v>
      </c>
      <c r="D217" t="str">
        <f t="shared" si="24"/>
        <v>N/A</v>
      </c>
      <c r="E217" t="str">
        <f t="shared" si="25"/>
        <v>N/A</v>
      </c>
      <c r="F217" t="str">
        <f t="shared" si="26"/>
        <v>N/A</v>
      </c>
      <c r="G217" t="str">
        <f t="shared" si="27"/>
        <v>N/A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582</v>
      </c>
      <c r="V217" s="111" t="s">
        <v>411</v>
      </c>
    </row>
    <row r="218" spans="1:22" x14ac:dyDescent="0.2">
      <c r="A218" s="111" t="s">
        <v>320</v>
      </c>
      <c r="B218">
        <f t="shared" si="22"/>
        <v>0.71</v>
      </c>
      <c r="C218">
        <f t="shared" si="23"/>
        <v>0.76800000000000002</v>
      </c>
      <c r="D218">
        <f t="shared" si="24"/>
        <v>6</v>
      </c>
      <c r="E218">
        <f t="shared" si="25"/>
        <v>0</v>
      </c>
      <c r="F218">
        <f t="shared" si="26"/>
        <v>0.73799999999999999</v>
      </c>
      <c r="G218">
        <f t="shared" si="27"/>
        <v>0.71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583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584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585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20</v>
      </c>
      <c r="P221" s="111">
        <v>20.3</v>
      </c>
      <c r="Q221" s="111" t="s">
        <v>71</v>
      </c>
      <c r="R221" s="111">
        <v>32</v>
      </c>
      <c r="S221" s="111" t="s">
        <v>71</v>
      </c>
      <c r="T221" s="111">
        <v>18.82</v>
      </c>
      <c r="U221" s="111" t="s">
        <v>586</v>
      </c>
      <c r="V221" s="111" t="s">
        <v>411</v>
      </c>
    </row>
    <row r="222" spans="1:22" x14ac:dyDescent="0.2">
      <c r="A222" s="111" t="s">
        <v>158</v>
      </c>
      <c r="B222">
        <f t="shared" si="22"/>
        <v>31.38</v>
      </c>
      <c r="C222">
        <f t="shared" si="23"/>
        <v>29.4</v>
      </c>
      <c r="D222">
        <f t="shared" si="24"/>
        <v>39</v>
      </c>
      <c r="E222" t="str">
        <f t="shared" si="25"/>
        <v>N/A</v>
      </c>
      <c r="F222">
        <f t="shared" si="26"/>
        <v>26.6</v>
      </c>
      <c r="G222" t="str">
        <f t="shared" si="27"/>
        <v>N/A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587</v>
      </c>
      <c r="V222" s="111" t="s">
        <v>411</v>
      </c>
    </row>
    <row r="223" spans="1:22" x14ac:dyDescent="0.2">
      <c r="A223" s="111" t="s">
        <v>159</v>
      </c>
      <c r="B223">
        <f t="shared" si="22"/>
        <v>5.3</v>
      </c>
      <c r="C223">
        <f t="shared" si="23"/>
        <v>5.42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588</v>
      </c>
      <c r="V223" s="111" t="s">
        <v>411</v>
      </c>
    </row>
    <row r="224" spans="1:22" x14ac:dyDescent="0.2">
      <c r="A224" s="111" t="s">
        <v>160</v>
      </c>
      <c r="B224">
        <f t="shared" si="22"/>
        <v>2.52</v>
      </c>
      <c r="C224">
        <f t="shared" si="23"/>
        <v>2.63</v>
      </c>
      <c r="D224" t="str">
        <f t="shared" si="24"/>
        <v>N/A</v>
      </c>
      <c r="E224">
        <f t="shared" si="25"/>
        <v>15</v>
      </c>
      <c r="F224" t="str">
        <f t="shared" si="26"/>
        <v>N/A</v>
      </c>
      <c r="G224">
        <f t="shared" si="27"/>
        <v>2.63</v>
      </c>
      <c r="H224" s="111"/>
      <c r="N224" s="111" t="s">
        <v>146</v>
      </c>
      <c r="O224" s="111">
        <v>2.2000000000000002</v>
      </c>
      <c r="P224" s="111">
        <v>1.9950000000000001</v>
      </c>
      <c r="Q224" s="111">
        <v>1</v>
      </c>
      <c r="R224" s="111" t="s">
        <v>71</v>
      </c>
      <c r="S224" s="111">
        <v>2.2000000000000002</v>
      </c>
      <c r="T224" s="111" t="s">
        <v>71</v>
      </c>
      <c r="U224" s="111" t="s">
        <v>589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590</v>
      </c>
      <c r="V225" s="111" t="s">
        <v>411</v>
      </c>
    </row>
    <row r="226" spans="1:22" x14ac:dyDescent="0.2">
      <c r="A226" s="111" t="s">
        <v>162</v>
      </c>
      <c r="B226">
        <f t="shared" si="22"/>
        <v>0.57499999999999996</v>
      </c>
      <c r="C226">
        <f t="shared" si="23"/>
        <v>0.6</v>
      </c>
      <c r="D226">
        <f t="shared" si="24"/>
        <v>12</v>
      </c>
      <c r="E226">
        <f t="shared" si="25"/>
        <v>2</v>
      </c>
      <c r="F226">
        <f t="shared" si="26"/>
        <v>0.6</v>
      </c>
      <c r="G226">
        <f t="shared" si="27"/>
        <v>0.57999999999999996</v>
      </c>
      <c r="H226" s="111"/>
      <c r="N226" s="111" t="s">
        <v>148</v>
      </c>
      <c r="O226" s="111">
        <v>0.95799999999999996</v>
      </c>
      <c r="P226" s="111">
        <v>0.91100000000000003</v>
      </c>
      <c r="Q226" s="111">
        <v>20</v>
      </c>
      <c r="R226" s="111" t="s">
        <v>71</v>
      </c>
      <c r="S226" s="111">
        <v>0.85</v>
      </c>
      <c r="T226" s="111" t="s">
        <v>71</v>
      </c>
      <c r="U226" s="111" t="s">
        <v>591</v>
      </c>
      <c r="V226" s="111" t="s">
        <v>411</v>
      </c>
    </row>
    <row r="227" spans="1:22" x14ac:dyDescent="0.2">
      <c r="A227" s="111" t="s">
        <v>163</v>
      </c>
      <c r="B227">
        <f t="shared" si="22"/>
        <v>28.22</v>
      </c>
      <c r="C227">
        <f t="shared" si="23"/>
        <v>27.14</v>
      </c>
      <c r="D227">
        <f t="shared" si="24"/>
        <v>36</v>
      </c>
      <c r="E227" t="str">
        <f t="shared" si="25"/>
        <v>N/A</v>
      </c>
      <c r="F227">
        <f t="shared" si="26"/>
        <v>28.2</v>
      </c>
      <c r="G227" t="str">
        <f t="shared" si="27"/>
        <v>N/A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592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7.08</v>
      </c>
      <c r="P228" s="111">
        <v>6.96</v>
      </c>
      <c r="Q228" s="111">
        <v>12</v>
      </c>
      <c r="R228" s="111" t="s">
        <v>71</v>
      </c>
      <c r="S228" s="111">
        <v>7.25</v>
      </c>
      <c r="T228" s="111" t="s">
        <v>71</v>
      </c>
      <c r="U228" s="111" t="s">
        <v>593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46.8</v>
      </c>
      <c r="P229" s="111">
        <v>47</v>
      </c>
      <c r="Q229" s="111">
        <v>40</v>
      </c>
      <c r="R229" s="111">
        <v>5</v>
      </c>
      <c r="S229" s="111">
        <v>42.2</v>
      </c>
      <c r="T229" s="111">
        <v>45.2</v>
      </c>
      <c r="U229" s="111" t="s">
        <v>594</v>
      </c>
      <c r="V229" s="111" t="s">
        <v>411</v>
      </c>
    </row>
    <row r="230" spans="1:22" x14ac:dyDescent="0.2">
      <c r="A230" s="111" t="s">
        <v>386</v>
      </c>
      <c r="B230">
        <f t="shared" si="22"/>
        <v>2.99</v>
      </c>
      <c r="C230">
        <f t="shared" si="23"/>
        <v>2.86</v>
      </c>
      <c r="D230">
        <f t="shared" si="24"/>
        <v>6</v>
      </c>
      <c r="E230" t="str">
        <f t="shared" si="25"/>
        <v>N/A</v>
      </c>
      <c r="F230">
        <f t="shared" si="26"/>
        <v>2.94</v>
      </c>
      <c r="G230" t="str">
        <f t="shared" si="27"/>
        <v>N/A</v>
      </c>
      <c r="H230" s="111"/>
      <c r="N230" s="111" t="s">
        <v>308</v>
      </c>
      <c r="O230" s="111">
        <v>1.41</v>
      </c>
      <c r="P230" s="111">
        <v>1.64</v>
      </c>
      <c r="Q230" s="111">
        <v>16</v>
      </c>
      <c r="R230" s="111">
        <v>7</v>
      </c>
      <c r="S230" s="111">
        <v>1.58</v>
      </c>
      <c r="T230" s="111">
        <v>1.48</v>
      </c>
      <c r="U230" s="111" t="s">
        <v>595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</v>
      </c>
      <c r="P231" s="111" t="s">
        <v>71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596</v>
      </c>
      <c r="V231" s="111" t="s">
        <v>411</v>
      </c>
    </row>
    <row r="232" spans="1:22" x14ac:dyDescent="0.2">
      <c r="A232" s="111" t="s">
        <v>818</v>
      </c>
      <c r="B232">
        <f t="shared" si="22"/>
        <v>42.8</v>
      </c>
      <c r="C232">
        <f t="shared" si="23"/>
        <v>41.32</v>
      </c>
      <c r="D232">
        <f t="shared" si="24"/>
        <v>0</v>
      </c>
      <c r="E232">
        <f t="shared" si="25"/>
        <v>33</v>
      </c>
      <c r="F232">
        <f t="shared" si="26"/>
        <v>42.8</v>
      </c>
      <c r="G232">
        <f t="shared" si="27"/>
        <v>43</v>
      </c>
      <c r="H232" s="111"/>
      <c r="N232" s="111" t="s">
        <v>309</v>
      </c>
      <c r="O232" s="111">
        <v>0.2</v>
      </c>
      <c r="P232" s="111">
        <v>0.2</v>
      </c>
      <c r="Q232" s="111" t="s">
        <v>71</v>
      </c>
      <c r="R232" s="111" t="s">
        <v>71</v>
      </c>
      <c r="S232" s="111" t="s">
        <v>71</v>
      </c>
      <c r="T232" s="111" t="s">
        <v>71</v>
      </c>
      <c r="U232" s="111" t="s">
        <v>597</v>
      </c>
      <c r="V232" s="111" t="s">
        <v>411</v>
      </c>
    </row>
    <row r="233" spans="1:22" x14ac:dyDescent="0.2">
      <c r="A233" s="111" t="s">
        <v>326</v>
      </c>
      <c r="B233">
        <f t="shared" si="22"/>
        <v>3.74</v>
      </c>
      <c r="C233">
        <f t="shared" si="23"/>
        <v>3.64</v>
      </c>
      <c r="D233" t="str">
        <f t="shared" si="24"/>
        <v>N/A</v>
      </c>
      <c r="E233" t="str">
        <f t="shared" si="25"/>
        <v>N/A</v>
      </c>
      <c r="F233" t="str">
        <f t="shared" si="26"/>
        <v>N/A</v>
      </c>
      <c r="G233" t="str">
        <f t="shared" si="27"/>
        <v>N/A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598</v>
      </c>
      <c r="V233" s="111" t="s">
        <v>411</v>
      </c>
    </row>
    <row r="234" spans="1:22" x14ac:dyDescent="0.2">
      <c r="A234" s="111" t="s">
        <v>327</v>
      </c>
      <c r="B234">
        <f t="shared" si="22"/>
        <v>1.62</v>
      </c>
      <c r="C234">
        <f t="shared" si="23"/>
        <v>1.5</v>
      </c>
      <c r="D234">
        <f t="shared" si="24"/>
        <v>7</v>
      </c>
      <c r="E234">
        <f t="shared" si="25"/>
        <v>24</v>
      </c>
      <c r="F234">
        <f t="shared" si="26"/>
        <v>1.48</v>
      </c>
      <c r="G234">
        <f t="shared" si="27"/>
        <v>1.33</v>
      </c>
      <c r="H234" s="111"/>
      <c r="N234" s="111" t="s">
        <v>311</v>
      </c>
      <c r="O234" s="111">
        <v>2.1800000000000002</v>
      </c>
      <c r="P234" s="111">
        <v>2.2200000000000002</v>
      </c>
      <c r="Q234" s="111" t="s">
        <v>71</v>
      </c>
      <c r="R234" s="111">
        <v>13</v>
      </c>
      <c r="S234" s="111" t="s">
        <v>71</v>
      </c>
      <c r="T234" s="111">
        <v>2.16</v>
      </c>
      <c r="U234" s="111" t="s">
        <v>599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3.74</v>
      </c>
      <c r="P235" s="111">
        <v>3.63</v>
      </c>
      <c r="Q235" s="111">
        <v>19</v>
      </c>
      <c r="R235" s="111" t="s">
        <v>71</v>
      </c>
      <c r="S235" s="111">
        <v>3.51</v>
      </c>
      <c r="T235" s="111" t="s">
        <v>71</v>
      </c>
      <c r="U235" s="111" t="s">
        <v>600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601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602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603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604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804</v>
      </c>
      <c r="O240" s="111">
        <v>1.5</v>
      </c>
      <c r="P240" s="111">
        <v>1.6</v>
      </c>
      <c r="Q240" s="111" t="s">
        <v>71</v>
      </c>
      <c r="R240" s="111" t="s">
        <v>71</v>
      </c>
      <c r="S240" s="111" t="s">
        <v>71</v>
      </c>
      <c r="T240" s="111" t="s">
        <v>71</v>
      </c>
      <c r="U240" s="111" t="s">
        <v>773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0.91</v>
      </c>
      <c r="P241" s="111">
        <v>0.88</v>
      </c>
      <c r="Q241" s="111">
        <v>6</v>
      </c>
      <c r="R241" s="111">
        <v>11</v>
      </c>
      <c r="S241" s="111">
        <v>1</v>
      </c>
      <c r="T241" s="111">
        <v>0.91500000000000004</v>
      </c>
      <c r="U241" s="111" t="s">
        <v>605</v>
      </c>
      <c r="V241" s="111" t="s">
        <v>411</v>
      </c>
    </row>
    <row r="242" spans="1:22" x14ac:dyDescent="0.2">
      <c r="A242" s="111" t="s">
        <v>334</v>
      </c>
      <c r="B242">
        <f t="shared" si="22"/>
        <v>0.87</v>
      </c>
      <c r="C242">
        <f t="shared" si="23"/>
        <v>0.87</v>
      </c>
      <c r="D242">
        <f t="shared" si="24"/>
        <v>44</v>
      </c>
      <c r="E242">
        <f t="shared" si="25"/>
        <v>7</v>
      </c>
      <c r="F242">
        <f t="shared" si="26"/>
        <v>0.73</v>
      </c>
      <c r="G242">
        <f t="shared" si="27"/>
        <v>0.81499999999999995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606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9</v>
      </c>
      <c r="P243" s="111">
        <v>8.6</v>
      </c>
      <c r="Q243" s="111">
        <v>1</v>
      </c>
      <c r="R243" s="111">
        <v>25</v>
      </c>
      <c r="S243" s="111">
        <v>8.9499999999999993</v>
      </c>
      <c r="T243" s="111">
        <v>8.6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2.5099999999999998</v>
      </c>
      <c r="P244" s="111">
        <v>2.48</v>
      </c>
      <c r="Q244" s="111">
        <v>11</v>
      </c>
      <c r="R244" s="111">
        <v>25</v>
      </c>
      <c r="S244" s="111">
        <v>2.56</v>
      </c>
      <c r="T244" s="111">
        <v>2.42</v>
      </c>
      <c r="U244" s="111" t="s">
        <v>607</v>
      </c>
      <c r="V244" s="111" t="s">
        <v>411</v>
      </c>
    </row>
    <row r="245" spans="1:22" x14ac:dyDescent="0.2">
      <c r="A245" s="111" t="s">
        <v>165</v>
      </c>
      <c r="B245">
        <f t="shared" si="22"/>
        <v>40.9</v>
      </c>
      <c r="C245">
        <f t="shared" si="23"/>
        <v>42.35</v>
      </c>
      <c r="D245" t="str">
        <f t="shared" si="24"/>
        <v>N/A</v>
      </c>
      <c r="E245" t="str">
        <f t="shared" si="25"/>
        <v>N/A</v>
      </c>
      <c r="F245" t="str">
        <f t="shared" si="26"/>
        <v>N/A</v>
      </c>
      <c r="G245" t="str">
        <f t="shared" si="27"/>
        <v>N/A</v>
      </c>
      <c r="H245" s="111"/>
      <c r="N245" s="111" t="s">
        <v>153</v>
      </c>
      <c r="O245" s="111">
        <v>34.4</v>
      </c>
      <c r="P245" s="111">
        <v>35.6</v>
      </c>
      <c r="Q245" s="111">
        <v>36</v>
      </c>
      <c r="R245" s="111">
        <v>0</v>
      </c>
      <c r="S245" s="111">
        <v>37.200000000000003</v>
      </c>
      <c r="T245" s="111">
        <v>34.4</v>
      </c>
      <c r="U245" s="111" t="s">
        <v>608</v>
      </c>
      <c r="V245" s="111" t="s">
        <v>411</v>
      </c>
    </row>
    <row r="246" spans="1:22" x14ac:dyDescent="0.2">
      <c r="A246" s="111" t="s">
        <v>166</v>
      </c>
      <c r="B246">
        <f t="shared" si="22"/>
        <v>38.6</v>
      </c>
      <c r="C246">
        <f t="shared" si="23"/>
        <v>34.6</v>
      </c>
      <c r="D246">
        <f t="shared" si="24"/>
        <v>9</v>
      </c>
      <c r="E246">
        <f t="shared" si="25"/>
        <v>35</v>
      </c>
      <c r="F246">
        <f t="shared" si="26"/>
        <v>35.9</v>
      </c>
      <c r="G246">
        <f t="shared" si="27"/>
        <v>35.799999999999997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609</v>
      </c>
      <c r="V246" s="111" t="s">
        <v>411</v>
      </c>
    </row>
    <row r="247" spans="1:22" x14ac:dyDescent="0.2">
      <c r="A247" s="111" t="s">
        <v>167</v>
      </c>
      <c r="B247">
        <f t="shared" si="22"/>
        <v>2.36</v>
      </c>
      <c r="C247">
        <f t="shared" si="23"/>
        <v>2.33</v>
      </c>
      <c r="D247">
        <f t="shared" si="24"/>
        <v>19</v>
      </c>
      <c r="E247" t="str">
        <f t="shared" si="25"/>
        <v>N/A</v>
      </c>
      <c r="F247">
        <f t="shared" si="26"/>
        <v>2.35</v>
      </c>
      <c r="G247" t="str">
        <f t="shared" si="27"/>
        <v>N/A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610</v>
      </c>
      <c r="V247" s="111" t="s">
        <v>411</v>
      </c>
    </row>
    <row r="248" spans="1:22" x14ac:dyDescent="0.2">
      <c r="A248" s="111" t="s">
        <v>168</v>
      </c>
      <c r="B248">
        <f t="shared" si="22"/>
        <v>18.52</v>
      </c>
      <c r="C248">
        <f t="shared" si="23"/>
        <v>17.98</v>
      </c>
      <c r="D248">
        <f t="shared" si="24"/>
        <v>16</v>
      </c>
      <c r="E248" t="str">
        <f t="shared" si="25"/>
        <v>N/A</v>
      </c>
      <c r="F248">
        <f t="shared" si="26"/>
        <v>17.86</v>
      </c>
      <c r="G248" t="str">
        <f t="shared" si="27"/>
        <v>N/A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611</v>
      </c>
      <c r="V248" s="111" t="s">
        <v>411</v>
      </c>
    </row>
    <row r="249" spans="1:22" x14ac:dyDescent="0.2">
      <c r="A249" s="111" t="s">
        <v>337</v>
      </c>
      <c r="B249">
        <f t="shared" si="22"/>
        <v>2.2000000000000002</v>
      </c>
      <c r="C249">
        <f t="shared" si="23"/>
        <v>2.42</v>
      </c>
      <c r="D249">
        <f t="shared" si="24"/>
        <v>20</v>
      </c>
      <c r="E249">
        <f t="shared" si="25"/>
        <v>7</v>
      </c>
      <c r="F249">
        <f t="shared" si="26"/>
        <v>2.42</v>
      </c>
      <c r="G249">
        <f t="shared" si="27"/>
        <v>2.2000000000000002</v>
      </c>
      <c r="H249" s="111"/>
      <c r="N249" s="111" t="s">
        <v>156</v>
      </c>
      <c r="O249" s="111">
        <v>3.78</v>
      </c>
      <c r="P249" s="111">
        <v>3.82</v>
      </c>
      <c r="Q249" s="111" t="s">
        <v>71</v>
      </c>
      <c r="R249" s="111" t="s">
        <v>71</v>
      </c>
      <c r="S249" s="111" t="s">
        <v>71</v>
      </c>
      <c r="T249" s="111" t="s">
        <v>71</v>
      </c>
      <c r="U249" s="111" t="s">
        <v>612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0.71</v>
      </c>
      <c r="P250" s="111">
        <v>0.76800000000000002</v>
      </c>
      <c r="Q250" s="111">
        <v>6</v>
      </c>
      <c r="R250" s="111">
        <v>0</v>
      </c>
      <c r="S250" s="111">
        <v>0.73799999999999999</v>
      </c>
      <c r="T250" s="111">
        <v>0.71</v>
      </c>
      <c r="U250" s="111" t="s">
        <v>613</v>
      </c>
      <c r="V250" s="111" t="s">
        <v>411</v>
      </c>
    </row>
    <row r="251" spans="1:22" x14ac:dyDescent="0.2">
      <c r="A251" s="111" t="s">
        <v>169</v>
      </c>
      <c r="B251">
        <f t="shared" si="22"/>
        <v>16.899999999999999</v>
      </c>
      <c r="C251">
        <f t="shared" si="23"/>
        <v>16.55</v>
      </c>
      <c r="D251">
        <f t="shared" si="24"/>
        <v>39</v>
      </c>
      <c r="E251" t="str">
        <f t="shared" si="25"/>
        <v>N/A</v>
      </c>
      <c r="F251">
        <f t="shared" si="26"/>
        <v>16.29</v>
      </c>
      <c r="G251" t="str">
        <f t="shared" si="27"/>
        <v>N/A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614</v>
      </c>
      <c r="V251" s="111" t="s">
        <v>411</v>
      </c>
    </row>
    <row r="252" spans="1:22" x14ac:dyDescent="0.2">
      <c r="A252" s="111" t="s">
        <v>170</v>
      </c>
      <c r="B252">
        <f t="shared" si="22"/>
        <v>11.84</v>
      </c>
      <c r="C252">
        <f t="shared" si="23"/>
        <v>12.12</v>
      </c>
      <c r="D252" t="str">
        <f t="shared" si="24"/>
        <v>N/A</v>
      </c>
      <c r="E252">
        <f t="shared" si="25"/>
        <v>2</v>
      </c>
      <c r="F252" t="str">
        <f t="shared" si="26"/>
        <v>N/A</v>
      </c>
      <c r="G252">
        <f t="shared" si="27"/>
        <v>11.7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615</v>
      </c>
      <c r="V252" s="111" t="s">
        <v>411</v>
      </c>
    </row>
    <row r="253" spans="1:22" x14ac:dyDescent="0.2">
      <c r="A253" s="111" t="s">
        <v>339</v>
      </c>
      <c r="B253">
        <f t="shared" si="22"/>
        <v>0.89</v>
      </c>
      <c r="C253">
        <f t="shared" si="23"/>
        <v>0.84</v>
      </c>
      <c r="D253">
        <f t="shared" si="24"/>
        <v>8</v>
      </c>
      <c r="E253" t="str">
        <f t="shared" si="25"/>
        <v>N/A</v>
      </c>
      <c r="F253">
        <f t="shared" si="26"/>
        <v>0.91400000000000003</v>
      </c>
      <c r="G253" t="str">
        <f t="shared" si="27"/>
        <v>N/A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616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31.38</v>
      </c>
      <c r="P254" s="111">
        <v>29.4</v>
      </c>
      <c r="Q254" s="111">
        <v>39</v>
      </c>
      <c r="R254" s="111" t="s">
        <v>71</v>
      </c>
      <c r="S254" s="111">
        <v>26.6</v>
      </c>
      <c r="T254" s="111" t="s">
        <v>71</v>
      </c>
      <c r="U254" s="111" t="s">
        <v>617</v>
      </c>
      <c r="V254" s="111" t="s">
        <v>411</v>
      </c>
    </row>
    <row r="255" spans="1:22" x14ac:dyDescent="0.2">
      <c r="A255" s="111" t="s">
        <v>341</v>
      </c>
      <c r="B255">
        <f t="shared" si="22"/>
        <v>3.37</v>
      </c>
      <c r="C255">
        <f t="shared" si="23"/>
        <v>2.96</v>
      </c>
      <c r="D255">
        <f t="shared" si="24"/>
        <v>5</v>
      </c>
      <c r="E255">
        <f t="shared" si="25"/>
        <v>37</v>
      </c>
      <c r="F255">
        <f t="shared" si="26"/>
        <v>3.05</v>
      </c>
      <c r="G255">
        <f t="shared" si="27"/>
        <v>2.96</v>
      </c>
      <c r="H255" s="111"/>
      <c r="N255" s="111" t="s">
        <v>159</v>
      </c>
      <c r="O255" s="111">
        <v>5.3</v>
      </c>
      <c r="P255" s="111">
        <v>5.42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618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2.52</v>
      </c>
      <c r="P256" s="111">
        <v>2.63</v>
      </c>
      <c r="Q256" s="111" t="s">
        <v>71</v>
      </c>
      <c r="R256" s="111">
        <v>15</v>
      </c>
      <c r="S256" s="111" t="s">
        <v>71</v>
      </c>
      <c r="T256" s="111">
        <v>2.63</v>
      </c>
      <c r="U256" s="111" t="s">
        <v>619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620</v>
      </c>
      <c r="V257" s="111" t="s">
        <v>411</v>
      </c>
    </row>
    <row r="258" spans="1:22" x14ac:dyDescent="0.2">
      <c r="A258" s="111" t="s">
        <v>172</v>
      </c>
      <c r="B258">
        <f t="shared" si="22"/>
        <v>7.008</v>
      </c>
      <c r="C258">
        <f t="shared" si="23"/>
        <v>7.3339999999999996</v>
      </c>
      <c r="D258">
        <f t="shared" si="24"/>
        <v>28</v>
      </c>
      <c r="E258">
        <f t="shared" si="25"/>
        <v>6</v>
      </c>
      <c r="F258">
        <f t="shared" si="26"/>
        <v>7.14</v>
      </c>
      <c r="G258">
        <f t="shared" si="27"/>
        <v>7.0640000000000001</v>
      </c>
      <c r="H258" s="111"/>
      <c r="N258" s="111" t="s">
        <v>162</v>
      </c>
      <c r="O258" s="111">
        <v>0.57499999999999996</v>
      </c>
      <c r="P258" s="111">
        <v>0.6</v>
      </c>
      <c r="Q258" s="111">
        <v>12</v>
      </c>
      <c r="R258" s="111">
        <v>2</v>
      </c>
      <c r="S258" s="111">
        <v>0.6</v>
      </c>
      <c r="T258" s="111">
        <v>0.57999999999999996</v>
      </c>
      <c r="U258" s="111" t="s">
        <v>621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28.22</v>
      </c>
      <c r="P259" s="111">
        <v>27.14</v>
      </c>
      <c r="Q259" s="111">
        <v>36</v>
      </c>
      <c r="R259" s="111" t="s">
        <v>71</v>
      </c>
      <c r="S259" s="111">
        <v>28.2</v>
      </c>
      <c r="T259" s="111" t="s">
        <v>71</v>
      </c>
      <c r="U259" s="111" t="s">
        <v>622</v>
      </c>
      <c r="V259" s="111" t="s">
        <v>411</v>
      </c>
    </row>
    <row r="260" spans="1:22" x14ac:dyDescent="0.2">
      <c r="A260" s="111" t="s">
        <v>344</v>
      </c>
      <c r="B260">
        <f t="shared" si="22"/>
        <v>8.33</v>
      </c>
      <c r="C260">
        <f t="shared" si="23"/>
        <v>7.93</v>
      </c>
      <c r="D260">
        <f t="shared" si="24"/>
        <v>7</v>
      </c>
      <c r="E260">
        <f t="shared" si="25"/>
        <v>16</v>
      </c>
      <c r="F260">
        <f t="shared" si="26"/>
        <v>7.6</v>
      </c>
      <c r="G260">
        <f t="shared" si="27"/>
        <v>7</v>
      </c>
      <c r="H260" s="111"/>
      <c r="N260" s="111" t="s">
        <v>767</v>
      </c>
      <c r="O260" s="111">
        <v>4.24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768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623</v>
      </c>
      <c r="V261" s="111" t="s">
        <v>411</v>
      </c>
    </row>
    <row r="262" spans="1:22" x14ac:dyDescent="0.2">
      <c r="A262" s="111" t="s">
        <v>346</v>
      </c>
      <c r="B262">
        <f t="shared" si="28"/>
        <v>8.6</v>
      </c>
      <c r="C262">
        <f t="shared" si="29"/>
        <v>8.8800000000000008</v>
      </c>
      <c r="D262" t="str">
        <f t="shared" si="30"/>
        <v>N/A</v>
      </c>
      <c r="E262">
        <f t="shared" si="31"/>
        <v>26</v>
      </c>
      <c r="F262" t="str">
        <f t="shared" si="32"/>
        <v>N/A</v>
      </c>
      <c r="G262">
        <f t="shared" si="33"/>
        <v>8.64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624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2.99</v>
      </c>
      <c r="P263" s="111">
        <v>2.86</v>
      </c>
      <c r="Q263" s="111">
        <v>6</v>
      </c>
      <c r="R263" s="111" t="s">
        <v>71</v>
      </c>
      <c r="S263" s="111">
        <v>2.94</v>
      </c>
      <c r="T263" s="111" t="s">
        <v>71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625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818</v>
      </c>
      <c r="O265" s="111">
        <v>42.8</v>
      </c>
      <c r="P265" s="111">
        <v>41.32</v>
      </c>
      <c r="Q265" s="111">
        <v>0</v>
      </c>
      <c r="R265" s="111">
        <v>33</v>
      </c>
      <c r="S265" s="111">
        <v>42.8</v>
      </c>
      <c r="T265" s="111">
        <v>43</v>
      </c>
      <c r="U265" s="111" t="s">
        <v>818</v>
      </c>
      <c r="V265" s="111" t="s">
        <v>411</v>
      </c>
    </row>
    <row r="266" spans="1:22" x14ac:dyDescent="0.2">
      <c r="A266" s="111" t="s">
        <v>174</v>
      </c>
      <c r="B266">
        <f t="shared" si="28"/>
        <v>14.8</v>
      </c>
      <c r="C266">
        <f t="shared" si="29"/>
        <v>14.5</v>
      </c>
      <c r="D266">
        <f t="shared" si="30"/>
        <v>19</v>
      </c>
      <c r="E266" t="str">
        <f t="shared" si="31"/>
        <v>N/A</v>
      </c>
      <c r="F266">
        <f t="shared" si="32"/>
        <v>15.2</v>
      </c>
      <c r="G266" t="str">
        <f t="shared" si="33"/>
        <v>N/A</v>
      </c>
      <c r="H266" s="111"/>
      <c r="N266" s="111" t="s">
        <v>805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805</v>
      </c>
      <c r="V266" s="111" t="s">
        <v>411</v>
      </c>
    </row>
    <row r="267" spans="1:22" x14ac:dyDescent="0.2">
      <c r="A267" s="111" t="s">
        <v>175</v>
      </c>
      <c r="B267">
        <f t="shared" si="28"/>
        <v>4.0149999999999997</v>
      </c>
      <c r="C267">
        <f t="shared" si="29"/>
        <v>3.95</v>
      </c>
      <c r="D267">
        <f t="shared" si="30"/>
        <v>20</v>
      </c>
      <c r="E267" t="str">
        <f t="shared" si="31"/>
        <v>N/A</v>
      </c>
      <c r="F267">
        <f t="shared" si="32"/>
        <v>4.03</v>
      </c>
      <c r="G267" t="str">
        <f t="shared" si="33"/>
        <v>N/A</v>
      </c>
      <c r="H267" s="111"/>
      <c r="N267" s="111" t="s">
        <v>326</v>
      </c>
      <c r="O267" s="111">
        <v>3.74</v>
      </c>
      <c r="P267" s="111">
        <v>3.64</v>
      </c>
      <c r="Q267" s="111" t="s">
        <v>71</v>
      </c>
      <c r="R267" s="111" t="s">
        <v>71</v>
      </c>
      <c r="S267" s="111" t="s">
        <v>71</v>
      </c>
      <c r="T267" s="111" t="s">
        <v>71</v>
      </c>
      <c r="U267" s="111" t="s">
        <v>626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1.62</v>
      </c>
      <c r="P268" s="111">
        <v>1.5</v>
      </c>
      <c r="Q268" s="111">
        <v>7</v>
      </c>
      <c r="R268" s="111">
        <v>24</v>
      </c>
      <c r="S268" s="111">
        <v>1.48</v>
      </c>
      <c r="T268" s="111">
        <v>1.33</v>
      </c>
      <c r="U268" s="111" t="s">
        <v>627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628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629</v>
      </c>
      <c r="V270" s="111" t="s">
        <v>411</v>
      </c>
    </row>
    <row r="271" spans="1:22" x14ac:dyDescent="0.2">
      <c r="A271" s="111" t="s">
        <v>351</v>
      </c>
      <c r="B271">
        <f t="shared" si="28"/>
        <v>0.45</v>
      </c>
      <c r="C271">
        <f t="shared" si="29"/>
        <v>0.51</v>
      </c>
      <c r="D271">
        <f t="shared" si="30"/>
        <v>12</v>
      </c>
      <c r="E271">
        <f t="shared" si="31"/>
        <v>3</v>
      </c>
      <c r="F271">
        <f t="shared" si="32"/>
        <v>0.505</v>
      </c>
      <c r="G271">
        <f t="shared" si="33"/>
        <v>0.46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630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631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632</v>
      </c>
      <c r="V273" s="111" t="s">
        <v>411</v>
      </c>
    </row>
    <row r="274" spans="1:22" x14ac:dyDescent="0.2">
      <c r="A274" s="111" t="s">
        <v>353</v>
      </c>
      <c r="B274">
        <f t="shared" si="28"/>
        <v>8.0399999999999991</v>
      </c>
      <c r="C274">
        <f t="shared" si="29"/>
        <v>7.7</v>
      </c>
      <c r="D274">
        <f t="shared" si="30"/>
        <v>20</v>
      </c>
      <c r="E274" t="str">
        <f t="shared" si="31"/>
        <v>N/A</v>
      </c>
      <c r="F274">
        <f t="shared" si="32"/>
        <v>7.34</v>
      </c>
      <c r="G274" t="str">
        <f t="shared" si="33"/>
        <v>N/A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633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806</v>
      </c>
      <c r="O275" s="111">
        <v>2.84</v>
      </c>
      <c r="P275" s="111">
        <v>2.73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806</v>
      </c>
      <c r="V275" s="111" t="s">
        <v>411</v>
      </c>
    </row>
    <row r="276" spans="1:22" x14ac:dyDescent="0.2">
      <c r="A276" s="111" t="s">
        <v>178</v>
      </c>
      <c r="B276">
        <f t="shared" si="28"/>
        <v>1.75</v>
      </c>
      <c r="C276">
        <f t="shared" si="29"/>
        <v>1.7</v>
      </c>
      <c r="D276">
        <f t="shared" si="30"/>
        <v>42</v>
      </c>
      <c r="E276" t="str">
        <f t="shared" si="31"/>
        <v>N/A</v>
      </c>
      <c r="F276">
        <f t="shared" si="32"/>
        <v>1.67</v>
      </c>
      <c r="G276" t="str">
        <f t="shared" si="33"/>
        <v>N/A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634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0.87</v>
      </c>
      <c r="P277" s="111">
        <v>0.87</v>
      </c>
      <c r="Q277" s="111">
        <v>44</v>
      </c>
      <c r="R277" s="111">
        <v>7</v>
      </c>
      <c r="S277" s="111">
        <v>0.73</v>
      </c>
      <c r="T277" s="111">
        <v>0.81499999999999995</v>
      </c>
      <c r="U277" s="111" t="s">
        <v>635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807</v>
      </c>
      <c r="O278" s="111">
        <v>27.8</v>
      </c>
      <c r="P278" s="111">
        <v>30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774</v>
      </c>
      <c r="V278" s="111" t="s">
        <v>411</v>
      </c>
    </row>
    <row r="279" spans="1:22" x14ac:dyDescent="0.2">
      <c r="A279" s="111" t="s">
        <v>357</v>
      </c>
      <c r="B279">
        <f t="shared" si="28"/>
        <v>4193.71</v>
      </c>
      <c r="C279">
        <f t="shared" si="29"/>
        <v>4088.9299000000001</v>
      </c>
      <c r="D279">
        <f t="shared" si="30"/>
        <v>28</v>
      </c>
      <c r="E279">
        <f t="shared" si="31"/>
        <v>46</v>
      </c>
      <c r="F279">
        <f t="shared" si="32"/>
        <v>4037.4398999999999</v>
      </c>
      <c r="G279">
        <f t="shared" si="33"/>
        <v>3940.1898999999999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636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637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40.9</v>
      </c>
      <c r="P281" s="111">
        <v>42.35</v>
      </c>
      <c r="Q281" s="111" t="s">
        <v>71</v>
      </c>
      <c r="R281" s="111" t="s">
        <v>71</v>
      </c>
      <c r="S281" s="111" t="s">
        <v>71</v>
      </c>
      <c r="T281" s="111" t="s">
        <v>71</v>
      </c>
      <c r="U281" s="111" t="s">
        <v>638</v>
      </c>
      <c r="V281" s="111" t="s">
        <v>411</v>
      </c>
    </row>
    <row r="282" spans="1:22" x14ac:dyDescent="0.2">
      <c r="A282" s="111" t="s">
        <v>179</v>
      </c>
      <c r="B282">
        <f t="shared" si="28"/>
        <v>13.5</v>
      </c>
      <c r="C282">
        <f t="shared" si="29"/>
        <v>12.26</v>
      </c>
      <c r="D282">
        <f t="shared" si="30"/>
        <v>13</v>
      </c>
      <c r="E282">
        <f t="shared" si="31"/>
        <v>44</v>
      </c>
      <c r="F282">
        <f t="shared" si="32"/>
        <v>12.82</v>
      </c>
      <c r="G282">
        <f t="shared" si="33"/>
        <v>13.06</v>
      </c>
      <c r="H282" s="111"/>
      <c r="N282" s="111" t="s">
        <v>166</v>
      </c>
      <c r="O282" s="111">
        <v>38.6</v>
      </c>
      <c r="P282" s="111">
        <v>34.6</v>
      </c>
      <c r="Q282" s="111">
        <v>9</v>
      </c>
      <c r="R282" s="111">
        <v>35</v>
      </c>
      <c r="S282" s="111">
        <v>35.9</v>
      </c>
      <c r="T282" s="111">
        <v>35.799999999999997</v>
      </c>
      <c r="U282" s="111" t="s">
        <v>639</v>
      </c>
      <c r="V282" s="111" t="s">
        <v>411</v>
      </c>
    </row>
    <row r="283" spans="1:22" x14ac:dyDescent="0.2">
      <c r="A283" s="111" t="s">
        <v>360</v>
      </c>
      <c r="B283">
        <f t="shared" si="28"/>
        <v>1.24</v>
      </c>
      <c r="C283" t="str">
        <f t="shared" si="29"/>
        <v>N/A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2.36</v>
      </c>
      <c r="P283" s="111">
        <v>2.33</v>
      </c>
      <c r="Q283" s="111">
        <v>19</v>
      </c>
      <c r="R283" s="111" t="s">
        <v>71</v>
      </c>
      <c r="S283" s="111">
        <v>2.35</v>
      </c>
      <c r="T283" s="111" t="s">
        <v>71</v>
      </c>
      <c r="U283" s="111" t="s">
        <v>640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782</v>
      </c>
      <c r="O284" s="111">
        <v>2.19</v>
      </c>
      <c r="P284" s="111">
        <v>2.29</v>
      </c>
      <c r="Q284" s="111">
        <v>30</v>
      </c>
      <c r="R284" s="111">
        <v>1</v>
      </c>
      <c r="S284" s="111">
        <v>2.29</v>
      </c>
      <c r="T284" s="111">
        <v>2.15</v>
      </c>
      <c r="U284" s="111" t="s">
        <v>782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18.52</v>
      </c>
      <c r="P285" s="111">
        <v>17.98</v>
      </c>
      <c r="Q285" s="111">
        <v>16</v>
      </c>
      <c r="R285" s="111" t="s">
        <v>71</v>
      </c>
      <c r="S285" s="111">
        <v>17.86</v>
      </c>
      <c r="T285" s="111" t="s">
        <v>71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769</v>
      </c>
      <c r="O286" s="111">
        <v>7.68</v>
      </c>
      <c r="P286" s="111">
        <v>7.52</v>
      </c>
      <c r="Q286" s="111">
        <v>12</v>
      </c>
      <c r="R286" s="111">
        <v>46</v>
      </c>
      <c r="S286" s="111">
        <v>7.92</v>
      </c>
      <c r="T286" s="111">
        <v>8.23</v>
      </c>
      <c r="U286" s="111" t="s">
        <v>769</v>
      </c>
      <c r="V286" s="111" t="s">
        <v>411</v>
      </c>
    </row>
    <row r="287" spans="1:22" x14ac:dyDescent="0.2">
      <c r="A287" s="111" t="s">
        <v>364</v>
      </c>
      <c r="B287">
        <f t="shared" si="28"/>
        <v>0.33100000000000002</v>
      </c>
      <c r="C287">
        <f t="shared" si="29"/>
        <v>0.32700000000000001</v>
      </c>
      <c r="D287" t="str">
        <f t="shared" si="30"/>
        <v>N/A</v>
      </c>
      <c r="E287" t="str">
        <f t="shared" si="31"/>
        <v>N/A</v>
      </c>
      <c r="F287" t="str">
        <f t="shared" si="32"/>
        <v>N/A</v>
      </c>
      <c r="G287" t="str">
        <f t="shared" si="33"/>
        <v>N/A</v>
      </c>
      <c r="N287" s="111" t="s">
        <v>337</v>
      </c>
      <c r="O287" s="111">
        <v>2.2000000000000002</v>
      </c>
      <c r="P287" s="111">
        <v>2.42</v>
      </c>
      <c r="Q287" s="111">
        <v>20</v>
      </c>
      <c r="R287" s="111">
        <v>7</v>
      </c>
      <c r="S287" s="111">
        <v>2.42</v>
      </c>
      <c r="T287" s="111">
        <v>2.2000000000000002</v>
      </c>
      <c r="U287" s="111" t="s">
        <v>641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642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808</v>
      </c>
      <c r="O289" s="111">
        <v>0.80800000000000005</v>
      </c>
      <c r="P289" s="111">
        <v>0.77</v>
      </c>
      <c r="Q289" s="111">
        <v>3</v>
      </c>
      <c r="R289" s="111" t="s">
        <v>71</v>
      </c>
      <c r="S289" s="111">
        <v>0.80600000000000005</v>
      </c>
      <c r="T289" s="111" t="s">
        <v>71</v>
      </c>
      <c r="U289" s="111" t="s">
        <v>809</v>
      </c>
      <c r="V289" s="111" t="s">
        <v>411</v>
      </c>
    </row>
    <row r="290" spans="1:22" x14ac:dyDescent="0.2">
      <c r="A290" s="111" t="s">
        <v>365</v>
      </c>
      <c r="B290">
        <f t="shared" si="28"/>
        <v>1.7050000000000001</v>
      </c>
      <c r="C290">
        <f t="shared" si="29"/>
        <v>1.7250000000000001</v>
      </c>
      <c r="D290">
        <f t="shared" si="30"/>
        <v>27</v>
      </c>
      <c r="E290">
        <f t="shared" si="31"/>
        <v>9</v>
      </c>
      <c r="F290">
        <f t="shared" si="32"/>
        <v>1.8049999999999999</v>
      </c>
      <c r="G290">
        <f t="shared" si="33"/>
        <v>1.7350000000000001</v>
      </c>
      <c r="N290" s="111" t="s">
        <v>169</v>
      </c>
      <c r="O290" s="111">
        <v>16.899999999999999</v>
      </c>
      <c r="P290" s="111">
        <v>16.55</v>
      </c>
      <c r="Q290" s="111">
        <v>39</v>
      </c>
      <c r="R290" s="111" t="s">
        <v>71</v>
      </c>
      <c r="S290" s="111">
        <v>16.29</v>
      </c>
      <c r="T290" s="111" t="s">
        <v>71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11.84</v>
      </c>
      <c r="P291" s="111">
        <v>12.12</v>
      </c>
      <c r="Q291" s="111" t="s">
        <v>71</v>
      </c>
      <c r="R291" s="111">
        <v>2</v>
      </c>
      <c r="S291" s="111" t="s">
        <v>71</v>
      </c>
      <c r="T291" s="111">
        <v>11.7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0.89</v>
      </c>
      <c r="P292" s="111">
        <v>0.84</v>
      </c>
      <c r="Q292" s="111">
        <v>8</v>
      </c>
      <c r="R292" s="111" t="s">
        <v>71</v>
      </c>
      <c r="S292" s="111">
        <v>0.91400000000000003</v>
      </c>
      <c r="T292" s="111" t="s">
        <v>71</v>
      </c>
      <c r="U292" s="111" t="s">
        <v>643</v>
      </c>
      <c r="V292" s="111" t="s">
        <v>411</v>
      </c>
    </row>
    <row r="293" spans="1:22" x14ac:dyDescent="0.2">
      <c r="A293" s="111" t="s">
        <v>183</v>
      </c>
      <c r="B293">
        <f t="shared" si="28"/>
        <v>7.74</v>
      </c>
      <c r="C293">
        <f t="shared" si="29"/>
        <v>7.38</v>
      </c>
      <c r="D293">
        <f t="shared" si="30"/>
        <v>7</v>
      </c>
      <c r="E293">
        <f t="shared" si="31"/>
        <v>25</v>
      </c>
      <c r="F293">
        <f t="shared" si="32"/>
        <v>7.6</v>
      </c>
      <c r="G293">
        <f t="shared" si="33"/>
        <v>7.1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644</v>
      </c>
      <c r="V293" s="111" t="s">
        <v>411</v>
      </c>
    </row>
    <row r="294" spans="1:22" x14ac:dyDescent="0.2">
      <c r="A294" s="111" t="s">
        <v>184</v>
      </c>
      <c r="B294">
        <f t="shared" si="28"/>
        <v>0.628</v>
      </c>
      <c r="C294">
        <f t="shared" si="29"/>
        <v>0.6</v>
      </c>
      <c r="D294">
        <f t="shared" si="30"/>
        <v>8</v>
      </c>
      <c r="E294">
        <f t="shared" si="31"/>
        <v>32</v>
      </c>
      <c r="F294">
        <f t="shared" si="32"/>
        <v>0.63800000000000001</v>
      </c>
      <c r="G294">
        <f t="shared" si="33"/>
        <v>0.57199999999999995</v>
      </c>
      <c r="N294" s="111" t="s">
        <v>341</v>
      </c>
      <c r="O294" s="111">
        <v>3.37</v>
      </c>
      <c r="P294" s="111">
        <v>2.96</v>
      </c>
      <c r="Q294" s="111">
        <v>5</v>
      </c>
      <c r="R294" s="111">
        <v>37</v>
      </c>
      <c r="S294" s="111">
        <v>3.05</v>
      </c>
      <c r="T294" s="111">
        <v>2.96</v>
      </c>
      <c r="U294" s="111" t="s">
        <v>645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646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647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7.008</v>
      </c>
      <c r="P297" s="111">
        <v>7.3339999999999996</v>
      </c>
      <c r="Q297" s="111">
        <v>28</v>
      </c>
      <c r="R297" s="111">
        <v>6</v>
      </c>
      <c r="S297" s="111">
        <v>7.14</v>
      </c>
      <c r="T297" s="111">
        <v>7.0640000000000001</v>
      </c>
      <c r="U297" s="111" t="s">
        <v>648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649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8.33</v>
      </c>
      <c r="P299" s="111">
        <v>7.93</v>
      </c>
      <c r="Q299" s="111">
        <v>7</v>
      </c>
      <c r="R299" s="111">
        <v>16</v>
      </c>
      <c r="S299" s="111">
        <v>7.6</v>
      </c>
      <c r="T299" s="111">
        <v>7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650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8.6</v>
      </c>
      <c r="P301" s="111">
        <v>8.8800000000000008</v>
      </c>
      <c r="Q301" s="111" t="s">
        <v>71</v>
      </c>
      <c r="R301" s="111">
        <v>26</v>
      </c>
      <c r="S301" s="111" t="s">
        <v>71</v>
      </c>
      <c r="T301" s="111">
        <v>8.64</v>
      </c>
      <c r="U301" s="111" t="s">
        <v>651</v>
      </c>
      <c r="V301" s="111" t="s">
        <v>411</v>
      </c>
    </row>
    <row r="302" spans="1:22" x14ac:dyDescent="0.2">
      <c r="A302" s="141" t="s">
        <v>437</v>
      </c>
      <c r="B302">
        <f t="shared" si="28"/>
        <v>5.08</v>
      </c>
      <c r="C302">
        <f t="shared" si="29"/>
        <v>5.08</v>
      </c>
      <c r="D302" t="str">
        <f t="shared" si="30"/>
        <v>N/A</v>
      </c>
      <c r="E302">
        <f t="shared" si="31"/>
        <v>42</v>
      </c>
      <c r="F302" t="str">
        <f t="shared" si="32"/>
        <v>N/A</v>
      </c>
      <c r="G302">
        <f t="shared" si="33"/>
        <v>4.8899999999999997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652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653</v>
      </c>
      <c r="V303" s="111" t="s">
        <v>411</v>
      </c>
    </row>
    <row r="304" spans="1:22" x14ac:dyDescent="0.2">
      <c r="A304" s="111" t="s">
        <v>399</v>
      </c>
      <c r="B304">
        <f t="shared" si="28"/>
        <v>50.9</v>
      </c>
      <c r="C304">
        <f t="shared" si="29"/>
        <v>43.9</v>
      </c>
      <c r="D304" t="str">
        <f t="shared" si="30"/>
        <v>N/A</v>
      </c>
      <c r="E304" t="str">
        <f t="shared" si="31"/>
        <v>N/A</v>
      </c>
      <c r="F304" t="str">
        <f t="shared" si="32"/>
        <v>N/A</v>
      </c>
      <c r="G304" t="str">
        <f t="shared" si="33"/>
        <v>N/A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14.8</v>
      </c>
      <c r="P305" s="111">
        <v>14.5</v>
      </c>
      <c r="Q305" s="111">
        <v>19</v>
      </c>
      <c r="R305" s="111" t="s">
        <v>71</v>
      </c>
      <c r="S305" s="111">
        <v>15.2</v>
      </c>
      <c r="T305" s="111" t="s">
        <v>71</v>
      </c>
      <c r="U305" s="111" t="s">
        <v>654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4.0149999999999997</v>
      </c>
      <c r="P306" s="111">
        <v>3.95</v>
      </c>
      <c r="Q306" s="111">
        <v>20</v>
      </c>
      <c r="R306" s="111" t="s">
        <v>71</v>
      </c>
      <c r="S306" s="111">
        <v>4.03</v>
      </c>
      <c r="T306" s="111" t="s">
        <v>71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1.24</v>
      </c>
      <c r="C307">
        <f t="shared" si="29"/>
        <v>1.22</v>
      </c>
      <c r="D307" t="str">
        <f t="shared" si="30"/>
        <v>N/A</v>
      </c>
      <c r="E307" t="str">
        <f t="shared" si="31"/>
        <v>N/A</v>
      </c>
      <c r="F307" t="str">
        <f t="shared" si="32"/>
        <v>N/A</v>
      </c>
      <c r="G307" t="str">
        <f t="shared" si="33"/>
        <v>N/A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655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656</v>
      </c>
      <c r="V308" s="111" t="s">
        <v>411</v>
      </c>
    </row>
    <row r="309" spans="1:22" x14ac:dyDescent="0.2">
      <c r="A309" s="111" t="s">
        <v>376</v>
      </c>
      <c r="B309">
        <f t="shared" si="28"/>
        <v>1.39</v>
      </c>
      <c r="C309">
        <f t="shared" si="29"/>
        <v>1.31</v>
      </c>
      <c r="D309">
        <f t="shared" si="30"/>
        <v>2</v>
      </c>
      <c r="E309">
        <f t="shared" si="31"/>
        <v>10</v>
      </c>
      <c r="F309">
        <f t="shared" si="32"/>
        <v>1.38</v>
      </c>
      <c r="G309">
        <f t="shared" si="33"/>
        <v>1.3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657</v>
      </c>
      <c r="V309" s="111" t="s">
        <v>411</v>
      </c>
    </row>
    <row r="310" spans="1:22" x14ac:dyDescent="0.2">
      <c r="A310" s="111" t="s">
        <v>377</v>
      </c>
      <c r="B310">
        <f t="shared" si="28"/>
        <v>0.74</v>
      </c>
      <c r="C310">
        <f t="shared" si="29"/>
        <v>0.71499999999999997</v>
      </c>
      <c r="D310">
        <f t="shared" si="30"/>
        <v>30</v>
      </c>
      <c r="E310" t="str">
        <f t="shared" si="31"/>
        <v>N/A</v>
      </c>
      <c r="F310">
        <f t="shared" si="32"/>
        <v>0.77500000000000002</v>
      </c>
      <c r="G310" t="str">
        <f t="shared" si="33"/>
        <v>N/A</v>
      </c>
      <c r="N310" s="111" t="s">
        <v>351</v>
      </c>
      <c r="O310" s="111">
        <v>0.45</v>
      </c>
      <c r="P310" s="111">
        <v>0.51</v>
      </c>
      <c r="Q310" s="111">
        <v>12</v>
      </c>
      <c r="R310" s="111">
        <v>3</v>
      </c>
      <c r="S310" s="111">
        <v>0.505</v>
      </c>
      <c r="T310" s="111">
        <v>0.46</v>
      </c>
      <c r="U310" s="111" t="s">
        <v>658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770</v>
      </c>
      <c r="O311" s="111">
        <v>1.3819999999999999</v>
      </c>
      <c r="P311" s="111">
        <v>1.3480000000000001</v>
      </c>
      <c r="Q311" s="111">
        <v>22</v>
      </c>
      <c r="R311" s="111">
        <v>48</v>
      </c>
      <c r="S311" s="111">
        <v>1.3480000000000001</v>
      </c>
      <c r="T311" s="111">
        <v>1.3340000000000001</v>
      </c>
      <c r="U311" s="111" t="s">
        <v>716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659</v>
      </c>
      <c r="V313" s="111" t="s">
        <v>411</v>
      </c>
    </row>
    <row r="314" spans="1:22" x14ac:dyDescent="0.2">
      <c r="A314" s="111" t="s">
        <v>378</v>
      </c>
      <c r="B314">
        <f t="shared" si="28"/>
        <v>0.27400000000000002</v>
      </c>
      <c r="C314">
        <f t="shared" si="29"/>
        <v>0.26900000000000002</v>
      </c>
      <c r="D314">
        <f t="shared" si="30"/>
        <v>18</v>
      </c>
      <c r="E314">
        <f t="shared" si="31"/>
        <v>25</v>
      </c>
      <c r="F314">
        <f t="shared" si="32"/>
        <v>0.27</v>
      </c>
      <c r="G314">
        <f t="shared" si="33"/>
        <v>0.25600000000000001</v>
      </c>
      <c r="N314" s="111" t="s">
        <v>353</v>
      </c>
      <c r="O314" s="111">
        <v>8.0399999999999991</v>
      </c>
      <c r="P314" s="111">
        <v>7.7</v>
      </c>
      <c r="Q314" s="111">
        <v>20</v>
      </c>
      <c r="R314" s="111" t="s">
        <v>71</v>
      </c>
      <c r="S314" s="111">
        <v>7.34</v>
      </c>
      <c r="T314" s="111" t="s">
        <v>71</v>
      </c>
      <c r="U314" s="111" t="s">
        <v>660</v>
      </c>
      <c r="V314" s="111" t="s">
        <v>411</v>
      </c>
    </row>
    <row r="315" spans="1:22" x14ac:dyDescent="0.2">
      <c r="A315" s="111" t="s">
        <v>379</v>
      </c>
      <c r="B315">
        <f t="shared" si="28"/>
        <v>0.47599999999999998</v>
      </c>
      <c r="C315">
        <f t="shared" si="29"/>
        <v>0.4</v>
      </c>
      <c r="D315">
        <f t="shared" si="30"/>
        <v>5</v>
      </c>
      <c r="E315">
        <f t="shared" si="31"/>
        <v>28</v>
      </c>
      <c r="F315">
        <f t="shared" si="32"/>
        <v>0.47799999999999998</v>
      </c>
      <c r="G315">
        <f t="shared" si="33"/>
        <v>0.44</v>
      </c>
      <c r="N315" s="111" t="s">
        <v>771</v>
      </c>
      <c r="O315" s="111">
        <v>5.85</v>
      </c>
      <c r="P315" s="111">
        <v>6.05</v>
      </c>
      <c r="Q315" s="111">
        <v>10</v>
      </c>
      <c r="R315" s="111">
        <v>1</v>
      </c>
      <c r="S315" s="111">
        <v>6.05</v>
      </c>
      <c r="T315" s="111">
        <v>5.8</v>
      </c>
      <c r="U315" s="111" t="s">
        <v>717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661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810</v>
      </c>
      <c r="O317" s="111">
        <v>6.6449999999999996</v>
      </c>
      <c r="P317" s="111">
        <v>6.2149999999999999</v>
      </c>
      <c r="Q317" s="111">
        <v>29</v>
      </c>
      <c r="R317" s="111">
        <v>30</v>
      </c>
      <c r="S317" s="111">
        <v>5.67</v>
      </c>
      <c r="T317" s="111">
        <v>5.29</v>
      </c>
      <c r="U317" s="111" t="s">
        <v>810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5.08</v>
      </c>
      <c r="P318" s="111">
        <v>5.08</v>
      </c>
      <c r="Q318" s="111" t="s">
        <v>71</v>
      </c>
      <c r="R318" s="111">
        <v>42</v>
      </c>
      <c r="S318" s="111" t="s">
        <v>71</v>
      </c>
      <c r="T318" s="111">
        <v>4.8899999999999997</v>
      </c>
      <c r="U318" s="111" t="s">
        <v>437</v>
      </c>
      <c r="V318" s="111" t="s">
        <v>411</v>
      </c>
    </row>
    <row r="319" spans="1:22" x14ac:dyDescent="0.2">
      <c r="A319" s="144" t="s">
        <v>782</v>
      </c>
      <c r="B319">
        <f t="shared" si="28"/>
        <v>2.19</v>
      </c>
      <c r="C319">
        <f t="shared" si="29"/>
        <v>2.29</v>
      </c>
      <c r="D319">
        <f t="shared" si="30"/>
        <v>30</v>
      </c>
      <c r="E319">
        <f t="shared" si="31"/>
        <v>1</v>
      </c>
      <c r="F319">
        <f t="shared" si="32"/>
        <v>2.29</v>
      </c>
      <c r="G319">
        <f t="shared" si="33"/>
        <v>2.15</v>
      </c>
      <c r="N319" s="111" t="s">
        <v>178</v>
      </c>
      <c r="O319" s="111">
        <v>1.75</v>
      </c>
      <c r="P319" s="111">
        <v>1.7</v>
      </c>
      <c r="Q319" s="111">
        <v>42</v>
      </c>
      <c r="R319" s="111" t="s">
        <v>71</v>
      </c>
      <c r="S319" s="111">
        <v>1.67</v>
      </c>
      <c r="T319" s="111" t="s">
        <v>71</v>
      </c>
      <c r="U319" s="111" t="s">
        <v>724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662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663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4193.71</v>
      </c>
      <c r="P322" s="111">
        <v>4088.9299000000001</v>
      </c>
      <c r="Q322" s="111">
        <v>28</v>
      </c>
      <c r="R322" s="111">
        <v>46</v>
      </c>
      <c r="S322" s="111">
        <v>4037.4398999999999</v>
      </c>
      <c r="T322" s="111">
        <v>3940.1898999999999</v>
      </c>
      <c r="U322" s="111" t="s">
        <v>664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665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772</v>
      </c>
      <c r="O324" s="111">
        <v>0.18340000000000001</v>
      </c>
      <c r="P324" s="111">
        <v>0.1988</v>
      </c>
      <c r="Q324" s="111">
        <v>11</v>
      </c>
      <c r="R324" s="111">
        <v>0</v>
      </c>
      <c r="S324" s="111">
        <v>0.19520000000000001</v>
      </c>
      <c r="T324" s="111">
        <v>0.18340000000000001</v>
      </c>
      <c r="U324" s="111" t="s">
        <v>725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666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13.5</v>
      </c>
      <c r="P326" s="111">
        <v>12.26</v>
      </c>
      <c r="Q326" s="111">
        <v>13</v>
      </c>
      <c r="R326" s="111">
        <v>44</v>
      </c>
      <c r="S326" s="111">
        <v>12.82</v>
      </c>
      <c r="T326" s="111">
        <v>13.06</v>
      </c>
      <c r="U326" s="111" t="s">
        <v>667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1.24</v>
      </c>
      <c r="P327" s="111" t="s">
        <v>71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668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669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670</v>
      </c>
      <c r="V329" s="111" t="s">
        <v>411</v>
      </c>
    </row>
    <row r="330" spans="1:22" x14ac:dyDescent="0.2">
      <c r="A330" s="111" t="s">
        <v>791</v>
      </c>
      <c r="B330">
        <f t="shared" si="34"/>
        <v>3.9750000000000001</v>
      </c>
      <c r="C330">
        <f t="shared" si="35"/>
        <v>3.8</v>
      </c>
      <c r="D330">
        <f t="shared" si="36"/>
        <v>9</v>
      </c>
      <c r="E330">
        <f t="shared" si="37"/>
        <v>24</v>
      </c>
      <c r="F330">
        <f t="shared" si="38"/>
        <v>3.51</v>
      </c>
      <c r="G330">
        <f t="shared" si="39"/>
        <v>3.15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671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0.33100000000000002</v>
      </c>
      <c r="P331" s="111">
        <v>0.32700000000000001</v>
      </c>
      <c r="Q331" s="111" t="s">
        <v>71</v>
      </c>
      <c r="R331" s="111" t="s">
        <v>71</v>
      </c>
      <c r="S331" s="111" t="s">
        <v>71</v>
      </c>
      <c r="T331" s="111" t="s">
        <v>71</v>
      </c>
      <c r="U331" s="111" t="s">
        <v>672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673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674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1.7050000000000001</v>
      </c>
      <c r="P334" s="111">
        <v>1.7250000000000001</v>
      </c>
      <c r="Q334" s="111">
        <v>27</v>
      </c>
      <c r="R334" s="111">
        <v>9</v>
      </c>
      <c r="S334" s="111">
        <v>1.8049999999999999</v>
      </c>
      <c r="T334" s="111">
        <v>1.7350000000000001</v>
      </c>
      <c r="U334" s="111" t="s">
        <v>675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676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811</v>
      </c>
      <c r="O336" s="111">
        <v>3.06</v>
      </c>
      <c r="P336" s="111">
        <v>2.67</v>
      </c>
      <c r="Q336" s="111">
        <v>29</v>
      </c>
      <c r="R336" s="111" t="s">
        <v>71</v>
      </c>
      <c r="S336" s="111">
        <v>2.0699999999999998</v>
      </c>
      <c r="T336" s="111" t="s">
        <v>71</v>
      </c>
      <c r="U336" s="111" t="s">
        <v>811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677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7.74</v>
      </c>
      <c r="P338" s="111">
        <v>7.38</v>
      </c>
      <c r="Q338" s="111">
        <v>7</v>
      </c>
      <c r="R338" s="111">
        <v>25</v>
      </c>
      <c r="S338" s="111">
        <v>7.6</v>
      </c>
      <c r="T338" s="111">
        <v>7.1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0.628</v>
      </c>
      <c r="P339" s="111">
        <v>0.6</v>
      </c>
      <c r="Q339" s="111">
        <v>8</v>
      </c>
      <c r="R339" s="111">
        <v>32</v>
      </c>
      <c r="S339" s="111">
        <v>0.63800000000000001</v>
      </c>
      <c r="T339" s="111">
        <v>0.57199999999999995</v>
      </c>
      <c r="U339" s="111" t="s">
        <v>678</v>
      </c>
      <c r="V339" s="111" t="s">
        <v>411</v>
      </c>
    </row>
    <row r="340" spans="1:22" x14ac:dyDescent="0.2">
      <c r="A340" s="111" t="s">
        <v>732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679</v>
      </c>
      <c r="V340" s="111" t="s">
        <v>411</v>
      </c>
    </row>
    <row r="341" spans="1:22" x14ac:dyDescent="0.2">
      <c r="A341" s="144" t="s">
        <v>783</v>
      </c>
      <c r="B341">
        <f>VLOOKUP($A341,$N$5:$U$375,2,FALSE)</f>
        <v>2</v>
      </c>
      <c r="C341">
        <f>VLOOKUP($A341,$N$5:$U$375,3,FALSE)</f>
        <v>2.04</v>
      </c>
      <c r="D341">
        <f>VLOOKUP($A341,$N$5:$U$375,4,FALSE)</f>
        <v>29</v>
      </c>
      <c r="E341">
        <f>VLOOKUP($A341,$N$5:$U$375,5,FALSE)</f>
        <v>16</v>
      </c>
      <c r="F341">
        <f>VLOOKUP($A341,$N$5:$U$375,6,FALSE)</f>
        <v>2.0099999999999998</v>
      </c>
      <c r="G341">
        <f>VLOOKUP($A341,$N$5:$U$375,7,FALSE)</f>
        <v>1.865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680</v>
      </c>
      <c r="V341" s="111" t="s">
        <v>411</v>
      </c>
    </row>
    <row r="342" spans="1:22" x14ac:dyDescent="0.2">
      <c r="A342" s="111" t="s">
        <v>784</v>
      </c>
      <c r="B342" s="111">
        <f>VLOOKUP($A342,$N$5:$U$375,2,FALSE)</f>
        <v>9.3000000000000007</v>
      </c>
      <c r="C342" s="111">
        <f>VLOOKUP($A342,$N$5:$U$375,3,FALSE)</f>
        <v>9.14</v>
      </c>
      <c r="D342" s="111">
        <f>VLOOKUP($A342,$N$5:$U$375,4,FALSE)</f>
        <v>31</v>
      </c>
      <c r="E342" s="111" t="str">
        <f>VLOOKUP($A342,$N$5:$U$375,5,FALSE)</f>
        <v>N/A</v>
      </c>
      <c r="F342" s="111">
        <f>VLOOKUP($A342,$N$5:$U$375,6,FALSE)</f>
        <v>9.1</v>
      </c>
      <c r="G342" s="111" t="str">
        <f>VLOOKUP($A342,$N$5:$U$375,7,FALSE)</f>
        <v>N/A</v>
      </c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681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682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683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684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685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686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687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50.9</v>
      </c>
      <c r="P349" s="111">
        <v>43.9</v>
      </c>
      <c r="Q349" s="111" t="s">
        <v>71</v>
      </c>
      <c r="R349" s="111" t="s">
        <v>71</v>
      </c>
      <c r="S349" s="111" t="s">
        <v>71</v>
      </c>
      <c r="T349" s="111" t="s">
        <v>71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688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689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812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812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1.24</v>
      </c>
      <c r="P353" s="111">
        <v>1.22</v>
      </c>
      <c r="Q353" s="111" t="s">
        <v>71</v>
      </c>
      <c r="R353" s="111" t="s">
        <v>71</v>
      </c>
      <c r="S353" s="111" t="s">
        <v>71</v>
      </c>
      <c r="T353" s="111" t="s">
        <v>71</v>
      </c>
      <c r="U353" s="111" t="s">
        <v>690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813</v>
      </c>
      <c r="O354" s="111">
        <v>1.99</v>
      </c>
      <c r="P354" s="111">
        <v>1.74</v>
      </c>
      <c r="Q354" s="111" t="s">
        <v>71</v>
      </c>
      <c r="R354" s="111" t="s">
        <v>71</v>
      </c>
      <c r="S354" s="111" t="s">
        <v>71</v>
      </c>
      <c r="T354" s="111" t="s">
        <v>71</v>
      </c>
      <c r="U354" s="111" t="s">
        <v>814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691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1.39</v>
      </c>
      <c r="P356" s="111">
        <v>1.31</v>
      </c>
      <c r="Q356" s="111">
        <v>2</v>
      </c>
      <c r="R356" s="111">
        <v>10</v>
      </c>
      <c r="S356" s="111">
        <v>1.38</v>
      </c>
      <c r="T356" s="111">
        <v>1.3</v>
      </c>
      <c r="U356" s="111" t="s">
        <v>692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0.74</v>
      </c>
      <c r="P357" s="111">
        <v>0.71499999999999997</v>
      </c>
      <c r="Q357" s="111">
        <v>30</v>
      </c>
      <c r="R357" s="111" t="s">
        <v>71</v>
      </c>
      <c r="S357" s="111">
        <v>0.77500000000000002</v>
      </c>
      <c r="T357" s="111" t="s">
        <v>71</v>
      </c>
      <c r="U357" s="111" t="s">
        <v>693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694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695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0.27400000000000002</v>
      </c>
      <c r="P360" s="111">
        <v>0.26900000000000002</v>
      </c>
      <c r="Q360" s="111">
        <v>18</v>
      </c>
      <c r="R360" s="111">
        <v>25</v>
      </c>
      <c r="S360" s="111">
        <v>0.27</v>
      </c>
      <c r="T360" s="111">
        <v>0.25600000000000001</v>
      </c>
      <c r="U360" s="111" t="s">
        <v>696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0.47599999999999998</v>
      </c>
      <c r="P361" s="111">
        <v>0.4</v>
      </c>
      <c r="Q361" s="111">
        <v>5</v>
      </c>
      <c r="R361" s="111">
        <v>28</v>
      </c>
      <c r="S361" s="111">
        <v>0.47799999999999998</v>
      </c>
      <c r="T361" s="111">
        <v>0.44</v>
      </c>
      <c r="U361" s="111" t="s">
        <v>697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698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699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700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703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704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705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706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815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815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710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711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712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713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714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715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718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719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720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721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722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723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726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727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728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729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730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731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732</v>
      </c>
      <c r="O377" s="111">
        <v>2351.8400999999999</v>
      </c>
      <c r="P377" s="111">
        <v>2283.8798999999999</v>
      </c>
      <c r="Q377" s="111">
        <v>1</v>
      </c>
      <c r="R377" s="111">
        <v>4</v>
      </c>
      <c r="S377" s="111">
        <v>2359.5500000000002</v>
      </c>
      <c r="T377" s="111">
        <v>2294.3798999999999</v>
      </c>
      <c r="U377" s="111" t="s">
        <v>733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734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735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736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737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738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739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741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742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743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744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2025-12-27T06:48:55Z</dcterms:modified>
</cp:coreProperties>
</file>